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600" windowWidth="26655" windowHeight="9900" firstSheet="3" activeTab="10"/>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144525"/>
</workbook>
</file>

<file path=xl/calcChain.xml><?xml version="1.0" encoding="utf-8"?>
<calcChain xmlns="http://schemas.openxmlformats.org/spreadsheetml/2006/main">
  <c r="D141" i="12" l="1"/>
  <c r="F15" i="11"/>
  <c r="G16" i="6"/>
  <c r="D14" i="5"/>
  <c r="B39" i="5"/>
  <c r="B6" i="5"/>
  <c r="B7" i="5"/>
  <c r="E15" i="4"/>
  <c r="E8" i="3"/>
  <c r="E7" i="3"/>
  <c r="E6" i="3"/>
  <c r="D8" i="3"/>
  <c r="D7" i="3"/>
  <c r="C8" i="3"/>
  <c r="C7" i="3"/>
  <c r="C6" i="3"/>
  <c r="D6" i="3"/>
  <c r="D13" i="2"/>
  <c r="B37" i="2"/>
  <c r="B6" i="2"/>
  <c r="F32" i="11" l="1"/>
  <c r="E31" i="11"/>
  <c r="G24" i="6"/>
  <c r="G27" i="6"/>
  <c r="G28" i="6"/>
  <c r="D16" i="5"/>
  <c r="E23" i="4"/>
  <c r="E26" i="4"/>
  <c r="E27" i="4"/>
  <c r="D15" i="2"/>
  <c r="D202" i="12"/>
  <c r="D146" i="12"/>
  <c r="D151" i="12"/>
  <c r="F13" i="11"/>
  <c r="F27" i="11"/>
  <c r="G13" i="6"/>
  <c r="D6" i="5"/>
  <c r="E12" i="4"/>
  <c r="E30" i="11" l="1"/>
  <c r="E29" i="11"/>
  <c r="E28" i="11"/>
  <c r="E27" i="11"/>
  <c r="E26" i="11"/>
  <c r="E25" i="11"/>
  <c r="E24" i="11"/>
  <c r="E23" i="11"/>
  <c r="E22" i="11"/>
  <c r="E21" i="11"/>
  <c r="E20" i="11"/>
  <c r="E19" i="11"/>
  <c r="E18" i="11"/>
  <c r="E17" i="11"/>
  <c r="E16" i="11"/>
  <c r="E15" i="11"/>
  <c r="E14" i="11"/>
  <c r="E13" i="11"/>
  <c r="E12" i="11"/>
  <c r="E11" i="11"/>
  <c r="E10" i="11"/>
  <c r="E9" i="11"/>
  <c r="E8" i="11"/>
  <c r="E7" i="11"/>
  <c r="E6" i="11"/>
  <c r="E32" i="11"/>
  <c r="I32" i="11"/>
  <c r="I21" i="11"/>
  <c r="I19" i="11"/>
  <c r="I15" i="11"/>
  <c r="I7" i="11"/>
  <c r="C31" i="6" l="1"/>
  <c r="C30" i="6"/>
  <c r="C29" i="6"/>
  <c r="C28" i="6"/>
  <c r="C27" i="6"/>
  <c r="C26" i="6"/>
  <c r="C25" i="6"/>
  <c r="C24" i="6"/>
  <c r="C23" i="6"/>
  <c r="C22" i="6"/>
  <c r="C21" i="6"/>
  <c r="C20" i="6"/>
  <c r="C19" i="6"/>
  <c r="C18" i="6"/>
  <c r="C17" i="6"/>
  <c r="C16" i="6"/>
  <c r="C15" i="6"/>
  <c r="C13" i="6"/>
  <c r="C12" i="6"/>
  <c r="C11" i="6"/>
  <c r="C9" i="6"/>
  <c r="C8" i="6"/>
  <c r="C7" i="6"/>
  <c r="G19" i="6"/>
  <c r="G14" i="6"/>
  <c r="C14" i="6" s="1"/>
  <c r="G10" i="6"/>
  <c r="G23" i="6"/>
  <c r="G21" i="6"/>
  <c r="D39" i="5"/>
  <c r="B11" i="5"/>
  <c r="B10" i="5"/>
  <c r="C30" i="4"/>
  <c r="C29" i="4"/>
  <c r="C28" i="4"/>
  <c r="C27" i="4"/>
  <c r="C26" i="4"/>
  <c r="C25" i="4"/>
  <c r="C24" i="4"/>
  <c r="C23" i="4"/>
  <c r="C22" i="4"/>
  <c r="C21" i="4"/>
  <c r="C20" i="4"/>
  <c r="C19" i="4"/>
  <c r="C18" i="4"/>
  <c r="C17" i="4"/>
  <c r="C16" i="4"/>
  <c r="C15" i="4"/>
  <c r="C14" i="4"/>
  <c r="C12" i="4"/>
  <c r="C11" i="4"/>
  <c r="C10" i="4"/>
  <c r="C9" i="4"/>
  <c r="C8" i="4"/>
  <c r="C7" i="4"/>
  <c r="C6" i="4"/>
  <c r="E18" i="4"/>
  <c r="E13" i="4"/>
  <c r="C13" i="4" s="1"/>
  <c r="E9" i="4"/>
  <c r="E22" i="4"/>
  <c r="E20" i="4"/>
  <c r="N8" i="3"/>
  <c r="N7" i="3"/>
  <c r="N6" i="3"/>
  <c r="O8" i="3"/>
  <c r="O7" i="3"/>
  <c r="O6" i="3"/>
  <c r="D37" i="2"/>
  <c r="D39" i="2" s="1"/>
  <c r="B39" i="2"/>
  <c r="B38" i="2"/>
  <c r="G6" i="6" l="1"/>
  <c r="G32" i="6" s="1"/>
  <c r="C32" i="6" s="1"/>
  <c r="C6" i="6"/>
  <c r="C10" i="6"/>
  <c r="E5" i="4"/>
  <c r="E31" i="4" s="1"/>
  <c r="C31" i="4" s="1"/>
  <c r="C5" i="4" l="1"/>
</calcChain>
</file>

<file path=xl/sharedStrings.xml><?xml version="1.0" encoding="utf-8"?>
<sst xmlns="http://schemas.openxmlformats.org/spreadsheetml/2006/main" count="1854" uniqueCount="497">
  <si>
    <t xml:space="preserve">
</t>
  </si>
  <si>
    <t xml:space="preserve">退役士兵待安排工作期间，安置地人民政府应当按照上年度最低工资标准逐月发放生活补助。
10人×1910.00元/月×10个月＝19.1万元。
</t>
  </si>
  <si>
    <t xml:space="preserve">现役军人未就业期间随军家属基本生活补贴
</t>
  </si>
  <si>
    <t xml:space="preserve">优抚对象医疗中央4.38、自治区7.31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</si>
  <si>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</si>
  <si>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</si>
  <si>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</si>
  <si>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</si>
  <si>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</si>
  <si>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</si>
  <si>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</si>
  <si>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</si>
  <si>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</si>
  <si>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</si>
  <si>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</si>
  <si>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</si>
  <si>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</si>
  <si>
    <t>表号</t>
  </si>
  <si>
    <t>表1</t>
  </si>
  <si>
    <t>表2</t>
  </si>
  <si>
    <t>表3</t>
  </si>
  <si>
    <t>表4</t>
  </si>
  <si>
    <t>表5</t>
  </si>
  <si>
    <t>表6</t>
  </si>
  <si>
    <t>表7</t>
  </si>
  <si>
    <t>表8</t>
  </si>
  <si>
    <t>表9</t>
  </si>
  <si>
    <t>表10</t>
  </si>
  <si>
    <t>表11</t>
  </si>
  <si>
    <t>表12</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</si>
  <si>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</si>
  <si>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</si>
  <si>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</si>
  <si>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</si>
  <si>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</si>
  <si>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</si>
  <si>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</si>
  <si>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</si>
  <si>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</si>
  <si>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</si>
  <si>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</si>
  <si>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</si>
  <si>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</si>
  <si>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</si>
  <si>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</si>
  <si>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</si>
  <si>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</si>
  <si>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</si>
  <si>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</si>
  <si>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</si>
  <si>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</si>
  <si>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</si>
  <si>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</si>
  <si>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</si>
  <si>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</si>
  <si>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</si>
  <si>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</si>
  <si>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</si>
  <si>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</si>
  <si>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</si>
  <si>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</si>
  <si>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</si>
  <si>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</si>
  <si>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</si>
  <si>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</si>
  <si>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</si>
  <si>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</si>
  <si>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</si>
  <si>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</si>
  <si>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</si>
  <si>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</si>
  <si>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</si>
  <si>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</si>
  <si>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</si>
  <si>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</si>
  <si>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</si>
  <si>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</si>
  <si>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</si>
  <si>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</si>
  <si>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</si>
  <si>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</si>
  <si>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</si>
  <si>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</si>
  <si>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</si>
  <si>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</si>
  <si>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</si>
  <si>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</si>
  <si>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</si>
  <si>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</si>
  <si>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</si>
  <si>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</si>
  <si>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</si>
  <si>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</si>
  <si>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</si>
  <si>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</si>
  <si>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</si>
  <si>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</si>
  <si>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</si>
  <si>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</si>
  <si>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054</t>
  </si>
  <si>
    <t>额尔古纳市退役军人事务局（部门）</t>
  </si>
  <si>
    <t>054001</t>
  </si>
  <si>
    <t>额尔古纳市退役军人事务局</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</si>
  <si>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</si>
  <si>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</si>
  <si>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</si>
  <si>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</si>
  <si>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</si>
  <si>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</si>
  <si>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</si>
  <si>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</si>
  <si>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</si>
  <si>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</si>
  <si>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</si>
  <si>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</si>
  <si>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</si>
  <si>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</si>
  <si>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</si>
  <si>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</si>
  <si>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20808</t>
  </si>
  <si>
    <t>抚恤</t>
  </si>
  <si>
    <t>2080802</t>
  </si>
  <si>
    <t>伤残抚恤</t>
  </si>
  <si>
    <t>2080805</t>
  </si>
  <si>
    <t>义务兵优待</t>
  </si>
  <si>
    <t>2080899</t>
  </si>
  <si>
    <t>其他优抚支出</t>
  </si>
  <si>
    <t>20809</t>
  </si>
  <si>
    <t>退役安置</t>
  </si>
  <si>
    <t>2080901</t>
  </si>
  <si>
    <t>退役士兵安置</t>
  </si>
  <si>
    <t>2080902</t>
  </si>
  <si>
    <t>军队移交政府的离退休人员安置</t>
  </si>
  <si>
    <t>2080905</t>
  </si>
  <si>
    <t>军队转业干部安置</t>
  </si>
  <si>
    <t>2080999</t>
  </si>
  <si>
    <t>其他退役安置支出</t>
  </si>
  <si>
    <t>20828</t>
  </si>
  <si>
    <t>退役军人管理事务</t>
  </si>
  <si>
    <t>2082801</t>
  </si>
  <si>
    <t>行政运行</t>
  </si>
  <si>
    <t>2082802</t>
  </si>
  <si>
    <t>一般行政管理事务</t>
  </si>
  <si>
    <t>2082804</t>
  </si>
  <si>
    <t>拥军优属</t>
  </si>
  <si>
    <t>2082899</t>
  </si>
  <si>
    <t>其他退役军人事务管理支出</t>
  </si>
  <si>
    <t>210</t>
  </si>
  <si>
    <t>卫生健康支出</t>
  </si>
  <si>
    <t>21011</t>
  </si>
  <si>
    <t>行政事业单位医疗</t>
  </si>
  <si>
    <t>2101101</t>
  </si>
  <si>
    <t>行政单位医疗</t>
  </si>
  <si>
    <t>21014</t>
  </si>
  <si>
    <t>优抚对象医疗</t>
  </si>
  <si>
    <t>2101401</t>
  </si>
  <si>
    <t>优抚对象医疗补助</t>
  </si>
  <si>
    <t>221</t>
  </si>
  <si>
    <t>住房保障支出</t>
  </si>
  <si>
    <t>22102</t>
  </si>
  <si>
    <t>住房改革支出</t>
  </si>
  <si>
    <t>2210201</t>
  </si>
  <si>
    <t>住房公积金</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</si>
  <si>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</si>
  <si>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</si>
  <si>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</si>
  <si>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</si>
  <si>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</si>
  <si>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</si>
  <si>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</si>
  <si>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</si>
  <si>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</si>
  <si>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</si>
  <si>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</si>
  <si>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</si>
  <si>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</si>
  <si>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</si>
  <si>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</si>
  <si>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</si>
  <si>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</si>
  <si>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</si>
  <si>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</si>
  <si>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</si>
  <si>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</si>
  <si>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</si>
  <si>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</si>
  <si>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</si>
  <si>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</si>
  <si>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</si>
  <si>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</si>
  <si>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</si>
  <si>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</si>
  <si>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</si>
  <si>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</si>
  <si>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</si>
  <si>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</si>
  <si>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</si>
  <si>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</si>
  <si>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</si>
  <si>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</si>
  <si>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</si>
  <si>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</si>
  <si>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</si>
  <si>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一般公共预算支出表</t>
  </si>
  <si>
    <t>人员经费</t>
  </si>
  <si>
    <t>公用经费</t>
  </si>
  <si>
    <t>合      计</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</si>
  <si>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</si>
  <si>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</si>
  <si>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</si>
  <si>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</si>
  <si>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</si>
  <si>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</si>
  <si>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</si>
  <si>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</si>
  <si>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</si>
  <si>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</si>
  <si>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</si>
  <si>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</si>
  <si>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</si>
  <si>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</si>
  <si>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</si>
  <si>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</si>
  <si>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</si>
  <si>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</si>
  <si>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</si>
  <si>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</si>
  <si>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</si>
  <si>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</si>
  <si>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</si>
  <si>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</si>
  <si>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</si>
  <si>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</si>
  <si>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</si>
  <si>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</si>
  <si>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</si>
  <si>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30211</t>
  </si>
  <si>
    <t>差旅费</t>
  </si>
  <si>
    <t>30217</t>
  </si>
  <si>
    <t>公务接待费</t>
  </si>
  <si>
    <t>30228</t>
  </si>
  <si>
    <t>工会经费</t>
  </si>
  <si>
    <t>30231</t>
  </si>
  <si>
    <t>公务用车运行维护费</t>
  </si>
  <si>
    <t>30239</t>
  </si>
  <si>
    <t>其他交通费用</t>
  </si>
  <si>
    <t>303</t>
  </si>
  <si>
    <t>对个人和家庭的补助</t>
  </si>
  <si>
    <t>30302</t>
  </si>
  <si>
    <t>退休费</t>
  </si>
  <si>
    <t>一般公共预算“三公”经费支出表</t>
  </si>
  <si>
    <t>单位名称</t>
  </si>
  <si>
    <t>2020预算数</t>
  </si>
  <si>
    <t>2021预算数</t>
  </si>
  <si>
    <t>2022预算数</t>
  </si>
  <si>
    <t>"三公"经费合计</t>
  </si>
  <si>
    <t>因公出国(境)费</t>
  </si>
  <si>
    <t>公务用车购置及运行费</t>
  </si>
  <si>
    <t>公务用车购置费</t>
  </si>
  <si>
    <t>054001-额尔古纳市退役军人事务局</t>
  </si>
  <si>
    <t>本年政府性基金预算支出</t>
  </si>
  <si>
    <t>本年国有资本经营预算支出</t>
  </si>
  <si>
    <t>项目支出表</t>
  </si>
  <si>
    <t>类型</t>
  </si>
  <si>
    <t>项目名称</t>
  </si>
  <si>
    <t>单位编码</t>
  </si>
  <si>
    <t>项目单位</t>
  </si>
  <si>
    <t>本年拨款</t>
  </si>
  <si>
    <t>财政拨款结转结余</t>
  </si>
  <si>
    <t>部门预算项目</t>
  </si>
  <si>
    <t>现役军人未就业期间随军家属基本生活补贴（社保补贴）</t>
  </si>
  <si>
    <t>专项资金项目</t>
  </si>
  <si>
    <t>双拥经费</t>
  </si>
  <si>
    <t>自主择业军转干部医疗、取暖费</t>
  </si>
  <si>
    <t>义务兵家属 消防士优待金</t>
  </si>
  <si>
    <t>优抚人员临时价格补贴</t>
  </si>
  <si>
    <t>“四尊崇”、“五关爱”、“六必访”工作经费</t>
  </si>
  <si>
    <t>中央优抚对象抚恤生活补助资金</t>
  </si>
  <si>
    <t>退役士兵社会保险接续经费</t>
  </si>
  <si>
    <t>军队无军籍退休退职职工取暖费、防署降温费、调资</t>
  </si>
  <si>
    <t>复员干部发放生活补助、养老保险、医疗保险、大病基金取暖补贴</t>
  </si>
  <si>
    <t>城镇退役士兵分配生活费</t>
  </si>
  <si>
    <t>农牧业转移人口市民化奖励资金（退役局）</t>
  </si>
  <si>
    <t>退役经济补助金（地方专项）</t>
  </si>
  <si>
    <t>伤残军人邱杰忠杨宇2人护理费</t>
  </si>
  <si>
    <t>慰问款</t>
  </si>
  <si>
    <t>下岗志愿兵养老、医疗保险</t>
  </si>
  <si>
    <t>退役军人服务中心(站）工作经费</t>
  </si>
  <si>
    <t>额尔古纳优抚对象抚恤生活补助资金</t>
  </si>
  <si>
    <t>自治区优抚对象抚恤生活补助资金</t>
  </si>
  <si>
    <t>现役军人未就业期间随军家属基本生活补贴</t>
  </si>
  <si>
    <t>额尔古纳市优抚对象医疗补助资金</t>
  </si>
  <si>
    <t>合  计</t>
  </si>
  <si>
    <t>项目绩效目标表</t>
  </si>
  <si>
    <t>项目类别</t>
  </si>
  <si>
    <t>年度绩效目标</t>
  </si>
  <si>
    <t>一级指标</t>
  </si>
  <si>
    <t>二级指标</t>
  </si>
  <si>
    <t>三级指标</t>
  </si>
  <si>
    <t>指标性质</t>
  </si>
  <si>
    <t>指标方向</t>
  </si>
  <si>
    <t>目标值</t>
  </si>
  <si>
    <t>计量单位</t>
  </si>
  <si>
    <t>分值</t>
  </si>
  <si>
    <t>工伤保险</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</si>
  <si>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</si>
  <si>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</si>
  <si>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</si>
  <si>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</si>
  <si>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</si>
  <si>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</si>
  <si>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</si>
  <si>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</si>
  <si>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</si>
  <si>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</si>
  <si>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</si>
  <si>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</si>
  <si>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</si>
  <si>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</si>
  <si>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</si>
  <si>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</si>
  <si>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</si>
  <si>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</si>
  <si>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</si>
  <si>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大病保险</t>
  </si>
  <si>
    <t>失业保险</t>
  </si>
  <si>
    <t>工资性支出</t>
  </si>
  <si>
    <t>绩效工资（奖励性绩效工资）</t>
  </si>
  <si>
    <t>公务交通补贴</t>
  </si>
  <si>
    <t>质量指标</t>
  </si>
  <si>
    <t>预算编制质量=（执行数-预算数）/预算数</t>
  </si>
  <si>
    <t>运转保障率</t>
  </si>
  <si>
    <t>三公经费控制率=（实际支出数/预算安排数）x100%</t>
  </si>
  <si>
    <t>编外长聘人员大病保险</t>
  </si>
  <si>
    <t>编外长聘人员失业保险</t>
  </si>
  <si>
    <t>编外长聘人员医疗保险缴费</t>
  </si>
  <si>
    <t>编外长聘人员实际执行工资</t>
  </si>
  <si>
    <t>编外长聘人员工伤保险</t>
  </si>
  <si>
    <t>编外长聘人员养老保险缴费</t>
  </si>
  <si>
    <t>VPN网络费</t>
  </si>
  <si>
    <t>一般公用经费</t>
  </si>
  <si>
    <t>春节、八一等重大节日慰问部队、贫困退役军人、优抚对象、新兵等经费</t>
  </si>
  <si>
    <t>下岗志愿兵、贫困退役军人、优抚对象、新兵人数</t>
  </si>
  <si>
    <t>大于等于</t>
  </si>
  <si>
    <t>30</t>
  </si>
  <si>
    <t>人</t>
  </si>
  <si>
    <t>慰问部队数量</t>
  </si>
  <si>
    <t>8</t>
  </si>
  <si>
    <t>支</t>
  </si>
  <si>
    <t>春节、建军节、烈士纪念日、公祭日前</t>
  </si>
  <si>
    <t>定性</t>
  </si>
  <si>
    <t>社会效益</t>
  </si>
  <si>
    <t>促进国防和军队现代化建设，营造双拥社会氛围</t>
  </si>
  <si>
    <t>可持续影响</t>
  </si>
  <si>
    <t>满意度指标</t>
  </si>
  <si>
    <t>服务对象满意度</t>
  </si>
  <si>
    <t>90%</t>
  </si>
  <si>
    <t>保障春节、八一等重大节日慰问部队、贫困退役军人、优抚对象、新兵所需公用经费</t>
  </si>
  <si>
    <t>经费指标5万元</t>
  </si>
  <si>
    <t>万元</t>
  </si>
  <si>
    <t>春节、八一等重大节日</t>
  </si>
  <si>
    <t>保障春节、八一等重大节日慰问所需公用经费</t>
  </si>
  <si>
    <t>邱杰忠两位同志系我市三级因公残疾军人，所需护理费：按40%比例计算，2021年呼伦贝尔市核算基数预估90000元×40%×2人=36000元，2020年补发1521元，共需护理费预算7.4万元。呼伦贝尔市统计测算出职工月平均工资后执行，基本生活得到改善。</t>
  </si>
  <si>
    <t>伤残退役军人人数</t>
  </si>
  <si>
    <t>2</t>
  </si>
  <si>
    <t>按规定执行率</t>
  </si>
  <si>
    <t>呼伦贝尔市统计测算出职工月平均工资后执行</t>
  </si>
  <si>
    <t>基本生活得到改善</t>
  </si>
  <si>
    <t>退役士兵</t>
  </si>
  <si>
    <t>按规定比率执行</t>
  </si>
  <si>
    <t>接收安置后20个工作日完成发放工作</t>
  </si>
  <si>
    <t>待安置期间，基本生活得到保障</t>
  </si>
  <si>
    <t>复员干部发放生活补助。从2010年起，对未就业、无经济来源、家庭生活困难的军队复员干部，参照当地国有关闭破产企业已退休困难职工取暖补贴标准发放取暖费补贴，并缴纳社保费，所需经费由当地财政承担。</t>
  </si>
  <si>
    <t>发放生活补助、取暖费及缴纳社保费人数</t>
  </si>
  <si>
    <t>7</t>
  </si>
  <si>
    <t>取暖费年底一次性发放。生活补助及社保费逐月发放缴纳、</t>
  </si>
  <si>
    <t>为破产企业下岗的志愿兵和士官交纳单位承担的社保和医保资金。市民政局、劳动人事局、信访办三个部门多次会商，参照招聘人员测算</t>
  </si>
  <si>
    <t>破产企业下岗的志愿兵和士官人数</t>
  </si>
  <si>
    <t>14</t>
  </si>
  <si>
    <t>逐月及时缴纳</t>
  </si>
  <si>
    <t>无军籍职工移交地方应享受的各项待遇经费，从第二年起，按照现行财政体制，列入地方各级财政开支。其中，地方性津贴补贴，按照属地原则，由出台政策的政府财政部门负责解决。</t>
  </si>
  <si>
    <t>无军籍职工人数</t>
  </si>
  <si>
    <t>根据人社部门调账文件及时落实</t>
  </si>
  <si>
    <t>明确各级退役军人服务中心和乡镇(街道)退役军人服务站要有专项工作经费，财政部门要将经费纳入本级财政预算，推进服务机构提质增效。确保服务机构建设和作用发挥到位。</t>
  </si>
  <si>
    <t>退役军人服务中心(站）数量</t>
  </si>
  <si>
    <t>28</t>
  </si>
  <si>
    <t>个</t>
  </si>
  <si>
    <t>案规定执行率</t>
  </si>
  <si>
    <t>落实到位</t>
  </si>
  <si>
    <t>改善办公环境，提升服务质量和水平</t>
  </si>
  <si>
    <t>新兵入伍“四尊崇”、退役返乡“五关爱”、日常关怀“六必访”</t>
  </si>
  <si>
    <t>服务中心（站、所）数量</t>
  </si>
  <si>
    <t>16</t>
  </si>
  <si>
    <t>营造全社会浓厚尊崇氛围</t>
  </si>
  <si>
    <t>提高适龄青年踊跃应征入伍积极性</t>
  </si>
  <si>
    <t>部分退役士兵社会保险接续断档部分医疗保险由地方政府退役士兵退休前办理补缴，养老保险费断档部分可以按不超过本人军龄的年限补缴。医疗保险所需费用由地方政府财政承担，养老保险（县、旗、区）承担10%</t>
  </si>
  <si>
    <t>补缴月数</t>
  </si>
  <si>
    <t>271</t>
  </si>
  <si>
    <t>月</t>
  </si>
  <si>
    <t>及时落实办理</t>
  </si>
  <si>
    <t>保障合法权益，基本生活得到改善</t>
  </si>
  <si>
    <t>营造全社会尊崇社会氛围</t>
  </si>
  <si>
    <t>保障管理的自主择业军队转业干部享受医疗保险，冬季取暖补助待遇，确保社会和谐稳定。确保资金支出到位。</t>
  </si>
  <si>
    <t>自主择业军队转业干部享受医疗保险人数</t>
  </si>
  <si>
    <t>225</t>
  </si>
  <si>
    <t>自主择业军队转业干部享受冬季取暖补助待遇</t>
  </si>
  <si>
    <t>227</t>
  </si>
  <si>
    <t>享受医疗保险，冬季取暖补助待遇覆盖率</t>
  </si>
  <si>
    <t>100%</t>
  </si>
  <si>
    <t>享受医疗保险缴纳，冬季取暖补助发放待遇覆盖率及时率</t>
  </si>
  <si>
    <t>保障补助待遇，确保社会和谐稳定</t>
  </si>
  <si>
    <t>确保社会和谐稳定。</t>
  </si>
  <si>
    <t>长期</t>
  </si>
  <si>
    <t>根据《呼伦贝尔市军人随军家属就业安置实施办法》（呼政发【2014】171号），随军家属未就业生活补贴由呼伦贝尔市财政与旗市区财政按0.4：0.6比例分别承担，将两级财政资金下拨所属军警团部队，有部队负责发放.保障随军家属金基本生活，提升随军家属荣益感幸福感</t>
  </si>
  <si>
    <t xml:space="preserve">随军家属发放人数	</t>
  </si>
  <si>
    <t>32</t>
  </si>
  <si>
    <t>随军家属补助标准按规定执行率</t>
  </si>
  <si>
    <t xml:space="preserve">随军家属补助资金及时拨付旅	</t>
  </si>
  <si>
    <t>保障随军家属金基本生活，提升随军家属荣益感幸福感</t>
  </si>
  <si>
    <t>按上级提供发放工资明细表发放工资及核算缴纳保险，保障部队建设，促进社会和谐。</t>
  </si>
  <si>
    <t>离退休干部人数</t>
  </si>
  <si>
    <t>26</t>
  </si>
  <si>
    <t>按月发放及时缴纳保险</t>
  </si>
  <si>
    <t>保障部队建设，促进社会和谐</t>
  </si>
  <si>
    <t>通过发放优抚对象补助资金，优抚对象等人员的基本生活得到有效保障</t>
  </si>
  <si>
    <t>优抚对象抚恤补助发放人数</t>
  </si>
  <si>
    <t>95</t>
  </si>
  <si>
    <t>各类优抚对象抚恤补助标准按规定执行率</t>
  </si>
  <si>
    <t>按月及时发放</t>
  </si>
  <si>
    <t>优抚对象生活情况有效改善</t>
  </si>
  <si>
    <t xml:space="preserve"> 大于90%</t>
  </si>
  <si>
    <t>通过发放优抚对象抚恤补助资金，优抚对象等人员的基本生活得到有效保障</t>
  </si>
  <si>
    <t>优抚对象抚恤保障资金发放人数</t>
  </si>
  <si>
    <t>各类优抚对象抚恤保障标准按规定执行率</t>
  </si>
  <si>
    <t>优抚对象抚恤补助资金及时拨付率</t>
  </si>
  <si>
    <t>优抚对象满意度</t>
  </si>
  <si>
    <t>对个人和家庭补助支出</t>
  </si>
  <si>
    <t>通过发放优抚对象抚恤标准资金，优抚对象等人员的基本生活得到有效保障</t>
  </si>
  <si>
    <t>优抚对象抚恤补助资金发放人数</t>
  </si>
  <si>
    <t>74</t>
  </si>
  <si>
    <t>各类优抚对象抚恤补助及时拨付率</t>
  </si>
  <si>
    <t>90</t>
  </si>
  <si>
    <t>百分比</t>
  </si>
  <si>
    <t>用于帮助1-6级残疾军人参加城镇职工基本医疗保险和建立补充医疗保障；7-10级残疾军人旧病伤复发医疗补助和落实优抚对象医疗优惠</t>
  </si>
  <si>
    <t>享受优抚对象医疗补助资金发放人数</t>
  </si>
  <si>
    <t>20</t>
  </si>
  <si>
    <t xml:space="preserve"> 各类优抚对象医疗补助标准按规定执行率</t>
  </si>
  <si>
    <t>优抚对象医疗保障补助资金及时拨付率</t>
  </si>
  <si>
    <t>优抚对象医疗待遇有效改善</t>
  </si>
  <si>
    <t>随军家属未就业生活补贴由呼伦贝尔市财政与旗市区财政按0.4：0.6比例分别承担，将两级财政资金下拨所属军警团部队，由部队负责发放。切实保障随军家属基本生活，提升随军家属幸福感荣益感</t>
  </si>
  <si>
    <t>随军家属基本生活补贴发放人数</t>
  </si>
  <si>
    <t>73</t>
  </si>
  <si>
    <t>随军家属基本生活补贴按规定标准执行率</t>
  </si>
  <si>
    <t>随军家属基本生活补贴资金及时拨付率</t>
  </si>
  <si>
    <t>切实保障随军家属基本生活，提升随军家属幸福感荣益感</t>
  </si>
  <si>
    <t>通过发放义务兵家属 消防士优待金，保障军队和国防现代化建设，提高适龄青年踊跃参军的积极性</t>
  </si>
  <si>
    <t>发放义务兵家属 消防士优待金</t>
  </si>
  <si>
    <t>93人</t>
  </si>
  <si>
    <t>义务兵家属 消防士优待金按规定标准执行率</t>
  </si>
  <si>
    <t>义务兵家属 消防士优待金及时拨付率</t>
  </si>
  <si>
    <t>保障军队和国防现代化建设</t>
  </si>
  <si>
    <t>提高适龄青年踊跃参军的积极性</t>
  </si>
  <si>
    <t>根据自治区发改委等5部门《关于启动社会救助和保障标准与物价上涨挂钩联动机制的通知》后，在5个工作日内将享受根据定期抚恤补助发放花名册等相关材料报本级财政部门。15个工作日内完成发放工作</t>
  </si>
  <si>
    <t>优抚对象临时价格补贴发放人数</t>
  </si>
  <si>
    <t>84</t>
  </si>
  <si>
    <t>15个工作日完成发放</t>
  </si>
  <si>
    <t>新《条例》（2011年11月1日）实施前入伍、实施后退役的自主就业士兵，如不符合政府安排工作条件，其地方经济补助按部队退役金标准和服役年限计发。如符合政府安排工作条件，其地方经济补助按同等条件自谋职业退役士兵经济补助标准计发。标准不等。预计上年度当地城镇居民人均可支配收入6.7万元/年为参考基数</t>
  </si>
  <si>
    <t>退役士兵人数</t>
  </si>
  <si>
    <t>22</t>
  </si>
  <si>
    <t>按规定标准执行率</t>
  </si>
  <si>
    <t>建军节前发放</t>
  </si>
  <si>
    <t>保障退役士兵合法权益，提高就业创业能力</t>
  </si>
  <si>
    <t>提高适龄青年原因参军积极性</t>
  </si>
  <si>
    <t>表15</t>
  </si>
  <si>
    <t>政府采购预算表</t>
  </si>
  <si>
    <t>单位:元</t>
  </si>
  <si>
    <t>采购品目编码</t>
  </si>
  <si>
    <t>采购品目</t>
  </si>
  <si>
    <t>申报情况</t>
  </si>
  <si>
    <t>资金性质</t>
  </si>
  <si>
    <t>申请数量</t>
  </si>
  <si>
    <t>单价(元)</t>
  </si>
  <si>
    <t>金额(元)</t>
  </si>
  <si>
    <t>C050301</t>
  </si>
  <si>
    <t>车辆维修和保养服务</t>
  </si>
  <si>
    <t>A12020399</t>
  </si>
  <si>
    <t>其他油料</t>
  </si>
  <si>
    <t>A08010599</t>
  </si>
  <si>
    <t>其他纸制品</t>
  </si>
  <si>
    <t>政府性基金预算支出表</t>
    <phoneticPr fontId="11" type="noConversion"/>
  </si>
  <si>
    <t>无政府性基金预算支出</t>
    <phoneticPr fontId="11" type="noConversion"/>
  </si>
  <si>
    <t>国有资本经营预算支出表</t>
    <phoneticPr fontId="11" type="noConversion"/>
  </si>
  <si>
    <t>无国有资本经营预算支出</t>
    <phoneticPr fontId="11" type="noConversion"/>
  </si>
  <si>
    <t>中央优抚对象医疗补助资金</t>
    <phoneticPr fontId="11" type="noConversion"/>
  </si>
  <si>
    <t>自治区优抚对象医疗补助资金</t>
    <phoneticPr fontId="11" type="noConversion"/>
  </si>
  <si>
    <t>中央优抚对象医疗补助资金</t>
    <phoneticPr fontId="11" type="noConversion"/>
  </si>
  <si>
    <t>自治区优抚对象医疗补助资金</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</si>
</sst>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12">
    <font>
      <sz val="11"/>
      <color indexed="8"/>
      <name val="宋体"/>
      <family val="2"/>
      <charset val="1"/>
      <scheme val="minor"/>
    </font>
    <font>
      <sz val="17"/>
      <name val="黑体"/>
      <family val="3"/>
      <charset val="134"/>
    </font>
    <font>
      <b/>
      <sz val="12"/>
      <name val="宋体"/>
      <family val="3"/>
      <charset val="134"/>
    </font>
    <font>
      <sz val="11"/>
      <name val="宋体"/>
      <family val="3"/>
      <charset val="134"/>
    </font>
    <font>
      <u/>
      <sz val="11"/>
      <color rgb="FF0000FF"/>
      <name val="宋体"/>
      <family val="3"/>
      <charset val="134"/>
    </font>
    <font>
      <sz val="11"/>
      <name val="Hiragino Sans GB"/>
    </font>
    <font>
      <b/>
      <sz val="12"/>
      <name val="SimSun"/>
      <charset val="134"/>
    </font>
    <font>
      <sz val="12"/>
      <name val="宋体"/>
      <family val="3"/>
      <charset val="134"/>
    </font>
    <font>
      <sz val="9"/>
      <name val="SimSun"/>
      <charset val="134"/>
    </font>
    <font>
      <b/>
      <sz val="11"/>
      <name val="宋体"/>
      <family val="3"/>
      <charset val="134"/>
    </font>
    <font>
      <sz val="11"/>
      <name val="SimSun"/>
      <charset val="134"/>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alignment vertical="center"/>
    </xf>
  </cellStyleXfs>
  <cellXfs count="52">
    <xf numFmtId="0" fontId="0" fillId="0" borderId="0" xfId="0">
      <alignment vertical="center"/>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0" fontId="3" fillId="0" borderId="2" xfId="0" applyFont="1" applyBorder="1" applyAlignment="1">
      <alignment vertical="center" wrapText="1"/>
    </xf>
    <xf numFmtId="4" fontId="3" fillId="0" borderId="2" xfId="0" applyNumberFormat="1" applyFont="1" applyBorder="1" applyAlignment="1">
      <alignment horizontal="right" vertical="center" wrapText="1"/>
    </xf>
    <xf numFmtId="0" fontId="3" fillId="0" borderId="2" xfId="0" applyFont="1" applyBorder="1" applyAlignment="1">
      <alignment horizontal="right" vertical="center" wrapText="1"/>
    </xf>
    <xf numFmtId="4" fontId="2" fillId="0" borderId="2" xfId="0" applyNumberFormat="1" applyFont="1" applyBorder="1" applyAlignment="1">
      <alignment horizontal="right" vertical="center" wrapText="1"/>
    </xf>
    <xf numFmtId="0" fontId="3" fillId="0" borderId="2" xfId="0" applyFont="1" applyBorder="1" applyAlignment="1">
      <alignment horizontal="center" vertical="center" wrapText="1"/>
    </xf>
    <xf numFmtId="4" fontId="7" fillId="0" borderId="2" xfId="0" applyNumberFormat="1"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left" vertical="center" wrapText="1"/>
    </xf>
    <xf numFmtId="4" fontId="9" fillId="0" borderId="2" xfId="0" applyNumberFormat="1" applyFont="1" applyBorder="1" applyAlignment="1">
      <alignment horizontal="right" vertical="center" wrapText="1"/>
    </xf>
    <xf numFmtId="0" fontId="3" fillId="0" borderId="2" xfId="0" applyFont="1" applyBorder="1" applyAlignment="1">
      <alignment horizontal="left" vertical="center" wrapText="1"/>
    </xf>
    <xf numFmtId="0" fontId="3" fillId="0" borderId="2" xfId="0" applyFont="1" applyBorder="1" applyAlignment="1">
      <alignment horizontal="left" vertical="center" wrapText="1"/>
    </xf>
    <xf numFmtId="0" fontId="5" fillId="0" borderId="1" xfId="0" applyFont="1" applyBorder="1" applyAlignment="1">
      <alignment horizontal="right" vertical="center" wrapText="1"/>
    </xf>
    <xf numFmtId="0" fontId="10"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left" vertical="center" wrapText="1" indent="1"/>
    </xf>
    <xf numFmtId="0" fontId="10" fillId="0" borderId="1" xfId="0" applyFont="1" applyBorder="1" applyAlignment="1">
      <alignment horizontal="right" vertical="center" wrapText="1"/>
    </xf>
    <xf numFmtId="0" fontId="10" fillId="0" borderId="2" xfId="0" applyFont="1" applyBorder="1" applyAlignment="1">
      <alignment horizontal="left" vertical="center" wrapText="1"/>
    </xf>
    <xf numFmtId="4" fontId="6" fillId="0" borderId="2" xfId="0" applyNumberFormat="1" applyFont="1" applyBorder="1" applyAlignment="1">
      <alignment horizontal="right" vertical="center" wrapText="1"/>
    </xf>
    <xf numFmtId="4" fontId="10" fillId="0" borderId="2" xfId="0" applyNumberFormat="1" applyFont="1" applyBorder="1" applyAlignment="1">
      <alignment horizontal="right" vertical="center" wrapText="1"/>
    </xf>
    <xf numFmtId="176" fontId="3" fillId="0" borderId="2" xfId="0" applyNumberFormat="1" applyFont="1" applyBorder="1" applyAlignment="1">
      <alignment horizontal="center" vertical="center" wrapText="1"/>
    </xf>
    <xf numFmtId="176" fontId="2" fillId="0" borderId="2" xfId="0" applyNumberFormat="1" applyFont="1" applyBorder="1" applyAlignment="1">
      <alignment horizontal="center" vertical="center" wrapText="1"/>
    </xf>
    <xf numFmtId="4" fontId="3" fillId="0" borderId="2" xfId="0" applyNumberFormat="1" applyFont="1" applyBorder="1" applyAlignment="1">
      <alignment horizontal="right" vertical="center" wrapText="1"/>
    </xf>
    <xf numFmtId="4" fontId="3" fillId="0" borderId="2" xfId="0" applyNumberFormat="1" applyFont="1" applyBorder="1" applyAlignment="1">
      <alignment horizontal="right" vertical="center" wrapText="1"/>
    </xf>
    <xf numFmtId="0" fontId="3" fillId="0" borderId="2" xfId="0" applyFont="1" applyBorder="1" applyAlignment="1">
      <alignment horizontal="left" vertical="center" wrapText="1"/>
    </xf>
    <xf numFmtId="4" fontId="3" fillId="0" borderId="2" xfId="0" applyNumberFormat="1" applyFont="1" applyBorder="1" applyAlignment="1">
      <alignment horizontal="right" vertical="center" wrapText="1"/>
    </xf>
    <xf numFmtId="4" fontId="3" fillId="0" borderId="2" xfId="0" applyNumberFormat="1" applyFont="1" applyBorder="1" applyAlignment="1">
      <alignment horizontal="right" vertical="center" wrapText="1"/>
    </xf>
    <xf numFmtId="0" fontId="2" fillId="0" borderId="5" xfId="0" applyFont="1" applyBorder="1" applyAlignment="1">
      <alignment horizontal="center" vertical="center" wrapText="1"/>
    </xf>
    <xf numFmtId="0" fontId="3" fillId="0" borderId="4" xfId="0" applyFont="1" applyBorder="1" applyAlignment="1">
      <alignment vertical="center" wrapText="1"/>
    </xf>
    <xf numFmtId="4" fontId="2" fillId="0" borderId="7" xfId="0" applyNumberFormat="1" applyFont="1" applyBorder="1" applyAlignment="1">
      <alignment horizontal="right" vertical="center" wrapText="1"/>
    </xf>
    <xf numFmtId="0" fontId="2" fillId="0" borderId="6"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2" fillId="0" borderId="2" xfId="0" applyFont="1" applyBorder="1" applyAlignment="1">
      <alignment horizontal="center" vertical="center" wrapText="1"/>
    </xf>
    <xf numFmtId="0" fontId="3" fillId="0" borderId="1" xfId="0" applyFont="1" applyBorder="1" applyAlignment="1">
      <alignment vertical="center" wrapText="1"/>
    </xf>
    <xf numFmtId="0" fontId="8" fillId="0" borderId="1" xfId="0" applyFont="1" applyBorder="1" applyAlignment="1">
      <alignment horizontal="right" vertical="center" wrapText="1"/>
    </xf>
    <xf numFmtId="0" fontId="3" fillId="0" borderId="1" xfId="0" applyFont="1" applyBorder="1" applyAlignment="1">
      <alignment horizontal="right" vertical="center" wrapText="1"/>
    </xf>
    <xf numFmtId="0" fontId="6" fillId="0" borderId="2" xfId="0" applyFont="1" applyBorder="1" applyAlignment="1">
      <alignment horizontal="center" vertical="center" wrapText="1"/>
    </xf>
    <xf numFmtId="0" fontId="3" fillId="0" borderId="2" xfId="0" applyFont="1" applyBorder="1" applyAlignment="1">
      <alignment horizontal="left" vertical="center" wrapText="1"/>
    </xf>
    <xf numFmtId="4" fontId="3" fillId="0" borderId="2" xfId="0" applyNumberFormat="1" applyFont="1" applyBorder="1" applyAlignment="1">
      <alignment horizontal="right" vertical="center" wrapText="1"/>
    </xf>
    <xf numFmtId="0" fontId="3" fillId="0" borderId="3" xfId="0" applyFont="1" applyBorder="1" applyAlignment="1">
      <alignment horizontal="left" vertical="center" wrapText="1"/>
    </xf>
    <xf numFmtId="0" fontId="3" fillId="2" borderId="2" xfId="0" applyFont="1" applyFill="1" applyBorder="1" applyAlignment="1">
      <alignment horizontal="left" vertical="center" wrapText="1"/>
    </xf>
    <xf numFmtId="4" fontId="2" fillId="2" borderId="2" xfId="0" applyNumberFormat="1" applyFont="1" applyFill="1" applyBorder="1" applyAlignment="1">
      <alignment horizontal="right" vertical="center" wrapText="1"/>
    </xf>
    <xf numFmtId="4" fontId="3" fillId="2" borderId="2" xfId="0" applyNumberFormat="1" applyFont="1" applyFill="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sqref="A1:B1"/>
    </sheetView>
  </sheetViews>
  <sheetFormatPr defaultColWidth="10" defaultRowHeight="13.5"/>
  <cols>
    <col min="1" max="1" width="32.875" customWidth="1"/>
    <col min="2" max="2" width="69.125" customWidth="1"/>
    <col min="3" max="3" width="9.75" customWidth="1"/>
  </cols>
  <sheetData>
    <row r="1" spans="1:2" ht="57" customHeight="1">
      <c r="A1" s="39"/>
      <c r="B1" s="39"/>
    </row>
    <row r="2" spans="1:2" ht="57" customHeight="1">
      <c r="A2" s="1" t="s">
        <v>17</v>
      </c>
      <c r="B2" s="1" t="s">
        <v>4</v>
      </c>
    </row>
    <row r="3" spans="1:2" ht="28.5" customHeight="1">
      <c r="A3" s="2" t="s">
        <v>18</v>
      </c>
      <c r="B3" s="3" t="s">
        <v>5</v>
      </c>
    </row>
    <row r="4" spans="1:2" ht="28.5" customHeight="1">
      <c r="A4" s="2" t="s">
        <v>19</v>
      </c>
      <c r="B4" s="3" t="s">
        <v>6</v>
      </c>
    </row>
    <row r="5" spans="1:2" ht="28.5" customHeight="1">
      <c r="A5" s="2" t="s">
        <v>20</v>
      </c>
      <c r="B5" s="3" t="s">
        <v>7</v>
      </c>
    </row>
    <row r="6" spans="1:2" ht="28.5" customHeight="1">
      <c r="A6" s="2" t="s">
        <v>21</v>
      </c>
      <c r="B6" s="3" t="s">
        <v>8</v>
      </c>
    </row>
    <row r="7" spans="1:2" ht="28.5" customHeight="1">
      <c r="A7" s="2" t="s">
        <v>22</v>
      </c>
      <c r="B7" s="3" t="s">
        <v>9</v>
      </c>
    </row>
    <row r="8" spans="1:2" ht="28.5" customHeight="1">
      <c r="A8" s="2" t="s">
        <v>23</v>
      </c>
      <c r="B8" s="3" t="s">
        <v>10</v>
      </c>
    </row>
    <row r="9" spans="1:2" ht="28.5" customHeight="1">
      <c r="A9" s="2" t="s">
        <v>24</v>
      </c>
      <c r="B9" s="3" t="s">
        <v>11</v>
      </c>
    </row>
    <row r="10" spans="1:2" ht="28.5" customHeight="1">
      <c r="A10" s="2" t="s">
        <v>25</v>
      </c>
      <c r="B10" s="3" t="s">
        <v>12</v>
      </c>
    </row>
    <row r="11" spans="1:2" ht="28.5" customHeight="1">
      <c r="A11" s="2" t="s">
        <v>26</v>
      </c>
      <c r="B11" s="3" t="s">
        <v>13</v>
      </c>
    </row>
    <row r="12" spans="1:2" ht="28.5" customHeight="1">
      <c r="A12" s="2" t="s">
        <v>27</v>
      </c>
      <c r="B12" s="3" t="s">
        <v>14</v>
      </c>
    </row>
    <row r="13" spans="1:2" ht="28.5" customHeight="1">
      <c r="A13" s="2" t="s">
        <v>28</v>
      </c>
      <c r="B13" s="3" t="s">
        <v>15</v>
      </c>
    </row>
    <row r="14" spans="1:2" ht="28.5" customHeight="1">
      <c r="A14" s="2" t="s">
        <v>29</v>
      </c>
      <c r="B14" s="3" t="s">
        <v>16</v>
      </c>
    </row>
  </sheetData>
  <mergeCells count="1">
    <mergeCell ref="A1:B1"/>
  </mergeCells>
  <phoneticPr fontId="11" type="noConversion"/>
  <pageMargins left="0.75" right="0.75" top="0.26899999380111694" bottom="0.26899999380111694" header="0" footer="0"/>
  <pageSetup paperSize="9" pageOrder="overThenDown"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workbookViewId="0">
      <selection activeCell="D14" sqref="D14"/>
    </sheetView>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40" t="s">
        <v>18</v>
      </c>
      <c r="B1" s="40"/>
      <c r="C1" s="40"/>
      <c r="D1" s="40"/>
    </row>
    <row r="2" spans="1:4" ht="57" customHeight="1">
      <c r="A2" s="39" t="s">
        <v>30</v>
      </c>
      <c r="B2" s="39"/>
      <c r="C2" s="39"/>
      <c r="D2" s="39"/>
    </row>
    <row r="3" spans="1:4" ht="22.7" customHeight="1">
      <c r="A3" s="4"/>
      <c r="B3" s="4"/>
      <c r="C3" s="4"/>
      <c r="D3" s="5" t="s">
        <v>31</v>
      </c>
    </row>
    <row r="4" spans="1:4" ht="57" customHeight="1">
      <c r="A4" s="41" t="s">
        <v>32</v>
      </c>
      <c r="B4" s="41"/>
      <c r="C4" s="41" t="s">
        <v>33</v>
      </c>
      <c r="D4" s="41"/>
    </row>
    <row r="5" spans="1:4" ht="34.15" customHeight="1">
      <c r="A5" s="6" t="s">
        <v>34</v>
      </c>
      <c r="B5" s="6" t="s">
        <v>35</v>
      </c>
      <c r="C5" s="6" t="s">
        <v>34</v>
      </c>
      <c r="D5" s="7" t="s">
        <v>35</v>
      </c>
    </row>
    <row r="6" spans="1:4" ht="34.15" customHeight="1">
      <c r="A6" s="8" t="s">
        <v>36</v>
      </c>
      <c r="B6" s="9">
        <f>1392.913906+7.84+4.47-434.4</f>
        <v>970.82390599999997</v>
      </c>
      <c r="C6" s="8" t="s">
        <v>37</v>
      </c>
      <c r="D6" s="9"/>
    </row>
    <row r="7" spans="1:4" ht="34.15" customHeight="1">
      <c r="A7" s="8" t="s">
        <v>38</v>
      </c>
      <c r="B7" s="9"/>
      <c r="C7" s="8" t="s">
        <v>39</v>
      </c>
      <c r="D7" s="9"/>
    </row>
    <row r="8" spans="1:4" ht="34.15" customHeight="1">
      <c r="A8" s="8" t="s">
        <v>40</v>
      </c>
      <c r="B8" s="9"/>
      <c r="C8" s="8" t="s">
        <v>41</v>
      </c>
      <c r="D8" s="9"/>
    </row>
    <row r="9" spans="1:4" ht="34.15" customHeight="1">
      <c r="A9" s="8" t="s">
        <v>42</v>
      </c>
      <c r="B9" s="9"/>
      <c r="C9" s="8" t="s">
        <v>43</v>
      </c>
      <c r="D9" s="9"/>
    </row>
    <row r="10" spans="1:4" ht="34.15" customHeight="1">
      <c r="A10" s="8" t="s">
        <v>44</v>
      </c>
      <c r="B10" s="9"/>
      <c r="C10" s="8" t="s">
        <v>45</v>
      </c>
      <c r="D10" s="9"/>
    </row>
    <row r="11" spans="1:4" ht="34.15" customHeight="1">
      <c r="A11" s="8" t="s">
        <v>46</v>
      </c>
      <c r="B11" s="9"/>
      <c r="C11" s="8" t="s">
        <v>47</v>
      </c>
      <c r="D11" s="9"/>
    </row>
    <row r="12" spans="1:4" ht="34.15" customHeight="1">
      <c r="A12" s="8" t="s">
        <v>48</v>
      </c>
      <c r="B12" s="9"/>
      <c r="C12" s="8" t="s">
        <v>49</v>
      </c>
      <c r="D12" s="9"/>
    </row>
    <row r="13" spans="1:4" ht="34.15" customHeight="1">
      <c r="A13" s="8" t="s">
        <v>50</v>
      </c>
      <c r="B13" s="9"/>
      <c r="C13" s="8" t="s">
        <v>51</v>
      </c>
      <c r="D13" s="9">
        <f>1381.975747-7.56-21.154648-3-434.4</f>
        <v>915.86109900000008</v>
      </c>
    </row>
    <row r="14" spans="1:4" ht="34.15" customHeight="1">
      <c r="A14" s="8" t="s">
        <v>52</v>
      </c>
      <c r="B14" s="9"/>
      <c r="C14" s="8" t="s">
        <v>53</v>
      </c>
      <c r="D14" s="9"/>
    </row>
    <row r="15" spans="1:4" ht="34.15" customHeight="1">
      <c r="A15" s="8"/>
      <c r="B15" s="9"/>
      <c r="C15" s="8" t="s">
        <v>54</v>
      </c>
      <c r="D15" s="9">
        <f>36.335863-6.6579+7.84+4.47</f>
        <v>41.987963000000008</v>
      </c>
    </row>
    <row r="16" spans="1:4" ht="34.15" customHeight="1">
      <c r="A16" s="8"/>
      <c r="B16" s="9"/>
      <c r="C16" s="8" t="s">
        <v>55</v>
      </c>
      <c r="D16" s="9"/>
    </row>
    <row r="17" spans="1:4" ht="34.15" customHeight="1">
      <c r="A17" s="8"/>
      <c r="B17" s="10"/>
      <c r="C17" s="8" t="s">
        <v>56</v>
      </c>
      <c r="D17" s="9"/>
    </row>
    <row r="18" spans="1:4" ht="34.15" customHeight="1">
      <c r="A18" s="8"/>
      <c r="B18" s="10"/>
      <c r="C18" s="8" t="s">
        <v>57</v>
      </c>
      <c r="D18" s="9"/>
    </row>
    <row r="19" spans="1:4" ht="34.15" customHeight="1">
      <c r="A19" s="8"/>
      <c r="B19" s="10"/>
      <c r="C19" s="8" t="s">
        <v>58</v>
      </c>
      <c r="D19" s="9"/>
    </row>
    <row r="20" spans="1:4" ht="34.15" customHeight="1">
      <c r="A20" s="8"/>
      <c r="B20" s="10"/>
      <c r="C20" s="8" t="s">
        <v>59</v>
      </c>
      <c r="D20" s="9"/>
    </row>
    <row r="21" spans="1:4" ht="34.15" customHeight="1">
      <c r="A21" s="8"/>
      <c r="B21" s="9"/>
      <c r="C21" s="8" t="s">
        <v>60</v>
      </c>
      <c r="D21" s="9"/>
    </row>
    <row r="22" spans="1:4" ht="34.15" customHeight="1">
      <c r="A22" s="8"/>
      <c r="B22" s="10"/>
      <c r="C22" s="8" t="s">
        <v>61</v>
      </c>
      <c r="D22" s="9"/>
    </row>
    <row r="23" spans="1:4" ht="34.15" customHeight="1">
      <c r="A23" s="8"/>
      <c r="B23" s="10"/>
      <c r="C23" s="8" t="s">
        <v>62</v>
      </c>
      <c r="D23" s="9"/>
    </row>
    <row r="24" spans="1:4" ht="34.15" customHeight="1">
      <c r="A24" s="8"/>
      <c r="B24" s="10"/>
      <c r="C24" s="8" t="s">
        <v>63</v>
      </c>
      <c r="D24" s="9"/>
    </row>
    <row r="25" spans="1:4" ht="34.15" customHeight="1">
      <c r="A25" s="8"/>
      <c r="B25" s="10"/>
      <c r="C25" s="8" t="s">
        <v>64</v>
      </c>
      <c r="D25" s="9">
        <v>12.974843999999999</v>
      </c>
    </row>
    <row r="26" spans="1:4" ht="34.15" customHeight="1">
      <c r="A26" s="8"/>
      <c r="B26" s="10"/>
      <c r="C26" s="8" t="s">
        <v>65</v>
      </c>
      <c r="D26" s="9"/>
    </row>
    <row r="27" spans="1:4" ht="34.15" customHeight="1">
      <c r="A27" s="8"/>
      <c r="B27" s="10"/>
      <c r="C27" s="8" t="s">
        <v>66</v>
      </c>
      <c r="D27" s="9"/>
    </row>
    <row r="28" spans="1:4" ht="34.15" customHeight="1">
      <c r="A28" s="8"/>
      <c r="B28" s="10"/>
      <c r="C28" s="8" t="s">
        <v>67</v>
      </c>
      <c r="D28" s="9"/>
    </row>
    <row r="29" spans="1:4" ht="34.15" customHeight="1">
      <c r="A29" s="8"/>
      <c r="B29" s="10"/>
      <c r="C29" s="8" t="s">
        <v>68</v>
      </c>
      <c r="D29" s="9"/>
    </row>
    <row r="30" spans="1:4" ht="34.15" customHeight="1">
      <c r="A30" s="8"/>
      <c r="B30" s="10"/>
      <c r="C30" s="8" t="s">
        <v>69</v>
      </c>
      <c r="D30" s="9"/>
    </row>
    <row r="31" spans="1:4" ht="34.15" customHeight="1">
      <c r="A31" s="8"/>
      <c r="B31" s="10"/>
      <c r="C31" s="8" t="s">
        <v>70</v>
      </c>
      <c r="D31" s="9"/>
    </row>
    <row r="32" spans="1:4" ht="34.15" customHeight="1">
      <c r="A32" s="8"/>
      <c r="B32" s="10"/>
      <c r="C32" s="8" t="s">
        <v>71</v>
      </c>
      <c r="D32" s="9"/>
    </row>
    <row r="33" spans="1:4" ht="34.15" customHeight="1">
      <c r="A33" s="8"/>
      <c r="B33" s="10"/>
      <c r="C33" s="8" t="s">
        <v>72</v>
      </c>
      <c r="D33" s="9"/>
    </row>
    <row r="34" spans="1:4" ht="34.15" customHeight="1">
      <c r="A34" s="8"/>
      <c r="B34" s="10"/>
      <c r="C34" s="8" t="s">
        <v>73</v>
      </c>
      <c r="D34" s="9"/>
    </row>
    <row r="35" spans="1:4" ht="34.15" customHeight="1">
      <c r="A35" s="8"/>
      <c r="B35" s="10"/>
      <c r="C35" s="8" t="s">
        <v>74</v>
      </c>
      <c r="D35" s="9"/>
    </row>
    <row r="36" spans="1:4" ht="34.15" customHeight="1">
      <c r="A36" s="8"/>
      <c r="B36" s="10"/>
      <c r="C36" s="8" t="s">
        <v>75</v>
      </c>
      <c r="D36" s="9"/>
    </row>
    <row r="37" spans="1:4" ht="34.15" customHeight="1">
      <c r="A37" s="6" t="s">
        <v>76</v>
      </c>
      <c r="B37" s="34">
        <f>1392.913906+7.84+4.47-434.4</f>
        <v>970.82390599999997</v>
      </c>
      <c r="C37" s="6" t="s">
        <v>77</v>
      </c>
      <c r="D37" s="11">
        <f>D13+D15+D25</f>
        <v>970.82390600000008</v>
      </c>
    </row>
    <row r="38" spans="1:4" ht="34.15" customHeight="1">
      <c r="A38" s="12" t="s">
        <v>78</v>
      </c>
      <c r="B38" s="11">
        <f>38.372548-38.372548</f>
        <v>0</v>
      </c>
      <c r="C38" s="12" t="s">
        <v>79</v>
      </c>
      <c r="D38" s="13"/>
    </row>
    <row r="39" spans="1:4" ht="34.15" customHeight="1">
      <c r="A39" s="6" t="s">
        <v>80</v>
      </c>
      <c r="B39" s="31">
        <f>B37-B38</f>
        <v>970.82390599999997</v>
      </c>
      <c r="C39" s="6" t="s">
        <v>81</v>
      </c>
      <c r="D39" s="11">
        <f>D37+D38</f>
        <v>970.82390600000008</v>
      </c>
    </row>
    <row r="40" spans="1:4" ht="22.7" customHeight="1">
      <c r="A40" s="42" t="s">
        <v>82</v>
      </c>
      <c r="B40" s="42"/>
      <c r="C40" s="42"/>
      <c r="D40" s="42"/>
    </row>
  </sheetData>
  <mergeCells count="5">
    <mergeCell ref="A1:D1"/>
    <mergeCell ref="A2:D2"/>
    <mergeCell ref="A4:B4"/>
    <mergeCell ref="C4:D4"/>
    <mergeCell ref="A40:D40"/>
  </mergeCells>
  <phoneticPr fontId="11" type="noConversion"/>
  <pageMargins left="0.75" right="0.75" top="0.26899999380111694" bottom="0.26899999380111694" header="0" footer="0"/>
  <pageSetup paperSize="9" pageOrder="overThenDown"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workbookViewId="0">
      <selection activeCell="F8" sqref="F8"/>
    </sheetView>
  </sheetViews>
  <sheetFormatPr defaultColWidth="10" defaultRowHeight="13.5"/>
  <cols>
    <col min="1" max="1" width="15.375" customWidth="1"/>
    <col min="2" max="2" width="30.75" customWidth="1"/>
    <col min="3" max="19" width="19.5" customWidth="1"/>
    <col min="20" max="20" width="9.75" customWidth="1"/>
  </cols>
  <sheetData>
    <row r="1" spans="1:19" ht="22.7" customHeight="1">
      <c r="A1" s="4" t="s">
        <v>19</v>
      </c>
      <c r="B1" s="4"/>
      <c r="C1" s="4"/>
      <c r="D1" s="4"/>
      <c r="E1" s="4"/>
      <c r="F1" s="4"/>
      <c r="G1" s="4"/>
      <c r="H1" s="4"/>
      <c r="I1" s="4"/>
      <c r="J1" s="4"/>
      <c r="K1" s="4"/>
      <c r="L1" s="4"/>
      <c r="M1" s="4"/>
      <c r="N1" s="4"/>
      <c r="O1" s="4"/>
      <c r="P1" s="4"/>
      <c r="Q1" s="4"/>
      <c r="R1" s="4"/>
      <c r="S1" s="4" t="s">
        <v>0</v>
      </c>
    </row>
    <row r="2" spans="1:19" ht="57" customHeight="1">
      <c r="A2" s="39" t="s">
        <v>83</v>
      </c>
      <c r="B2" s="39"/>
      <c r="C2" s="39"/>
      <c r="D2" s="39"/>
      <c r="E2" s="39"/>
      <c r="F2" s="39"/>
      <c r="G2" s="39"/>
      <c r="H2" s="39"/>
      <c r="I2" s="39"/>
      <c r="J2" s="39"/>
      <c r="K2" s="39"/>
      <c r="L2" s="39"/>
      <c r="M2" s="39"/>
      <c r="N2" s="39"/>
      <c r="O2" s="39"/>
      <c r="P2" s="39"/>
      <c r="Q2" s="39"/>
      <c r="R2" s="39"/>
      <c r="S2" s="39"/>
    </row>
    <row r="3" spans="1:19" ht="22.7" customHeight="1">
      <c r="A3" s="42"/>
      <c r="B3" s="42"/>
      <c r="C3" s="42"/>
      <c r="D3" s="42"/>
      <c r="E3" s="42"/>
      <c r="F3" s="42"/>
      <c r="G3" s="42"/>
      <c r="H3" s="42"/>
      <c r="I3" s="42"/>
      <c r="J3" s="42"/>
      <c r="K3" s="4"/>
      <c r="L3" s="4"/>
      <c r="M3" s="4"/>
      <c r="N3" s="4"/>
      <c r="O3" s="4"/>
      <c r="P3" s="4"/>
      <c r="Q3" s="14"/>
      <c r="R3" s="43" t="s">
        <v>31</v>
      </c>
      <c r="S3" s="43"/>
    </row>
    <row r="4" spans="1:19" ht="28.5" customHeight="1">
      <c r="A4" s="41" t="s">
        <v>84</v>
      </c>
      <c r="B4" s="41" t="s">
        <v>85</v>
      </c>
      <c r="C4" s="41" t="s">
        <v>86</v>
      </c>
      <c r="D4" s="41" t="s">
        <v>87</v>
      </c>
      <c r="E4" s="41"/>
      <c r="F4" s="41"/>
      <c r="G4" s="41"/>
      <c r="H4" s="41"/>
      <c r="I4" s="41"/>
      <c r="J4" s="41"/>
      <c r="K4" s="41"/>
      <c r="L4" s="41"/>
      <c r="M4" s="41"/>
      <c r="N4" s="41" t="s">
        <v>78</v>
      </c>
      <c r="O4" s="41"/>
      <c r="P4" s="41"/>
      <c r="Q4" s="41"/>
      <c r="R4" s="41"/>
      <c r="S4" s="41"/>
    </row>
    <row r="5" spans="1:19" ht="28.5" customHeight="1">
      <c r="A5" s="41"/>
      <c r="B5" s="41"/>
      <c r="C5" s="41"/>
      <c r="D5" s="6" t="s">
        <v>88</v>
      </c>
      <c r="E5" s="6" t="s">
        <v>89</v>
      </c>
      <c r="F5" s="6" t="s">
        <v>90</v>
      </c>
      <c r="G5" s="6" t="s">
        <v>91</v>
      </c>
      <c r="H5" s="6" t="s">
        <v>92</v>
      </c>
      <c r="I5" s="6" t="s">
        <v>93</v>
      </c>
      <c r="J5" s="6" t="s">
        <v>94</v>
      </c>
      <c r="K5" s="6" t="s">
        <v>95</v>
      </c>
      <c r="L5" s="6" t="s">
        <v>96</v>
      </c>
      <c r="M5" s="6" t="s">
        <v>97</v>
      </c>
      <c r="N5" s="6" t="s">
        <v>88</v>
      </c>
      <c r="O5" s="6" t="s">
        <v>89</v>
      </c>
      <c r="P5" s="6" t="s">
        <v>90</v>
      </c>
      <c r="Q5" s="6" t="s">
        <v>91</v>
      </c>
      <c r="R5" s="6" t="s">
        <v>92</v>
      </c>
      <c r="S5" s="6" t="s">
        <v>98</v>
      </c>
    </row>
    <row r="6" spans="1:19" ht="34.15" customHeight="1">
      <c r="A6" s="15" t="s">
        <v>99</v>
      </c>
      <c r="B6" s="15" t="s">
        <v>100</v>
      </c>
      <c r="C6" s="16">
        <f t="shared" ref="C6:D8" si="0">1392.913906+7.84+4.47-434.4</f>
        <v>970.82390599999997</v>
      </c>
      <c r="D6" s="16">
        <f>1392.913906+7.84+4.47-434.4</f>
        <v>970.82390599999997</v>
      </c>
      <c r="E6" s="16">
        <f t="shared" ref="E6:E8" si="1">1392.913906+7.84+4.47-434.4</f>
        <v>970.82390599999997</v>
      </c>
      <c r="F6" s="16"/>
      <c r="G6" s="16"/>
      <c r="H6" s="16"/>
      <c r="I6" s="16"/>
      <c r="J6" s="16"/>
      <c r="K6" s="16"/>
      <c r="L6" s="16"/>
      <c r="M6" s="16"/>
      <c r="N6" s="16">
        <f>38.372548-38.372548</f>
        <v>0</v>
      </c>
      <c r="O6" s="16">
        <f>38.372548-38.372548</f>
        <v>0</v>
      </c>
      <c r="P6" s="16"/>
      <c r="Q6" s="16"/>
      <c r="R6" s="16"/>
      <c r="S6" s="16"/>
    </row>
    <row r="7" spans="1:19" ht="34.15" customHeight="1">
      <c r="A7" s="17" t="s">
        <v>101</v>
      </c>
      <c r="B7" s="18" t="s">
        <v>102</v>
      </c>
      <c r="C7" s="16">
        <f t="shared" si="0"/>
        <v>970.82390599999997</v>
      </c>
      <c r="D7" s="16">
        <f t="shared" si="0"/>
        <v>970.82390599999997</v>
      </c>
      <c r="E7" s="16">
        <f t="shared" si="1"/>
        <v>970.82390599999997</v>
      </c>
      <c r="F7" s="9"/>
      <c r="G7" s="9"/>
      <c r="H7" s="9"/>
      <c r="I7" s="9"/>
      <c r="J7" s="9"/>
      <c r="K7" s="9"/>
      <c r="L7" s="9"/>
      <c r="M7" s="9"/>
      <c r="N7" s="16">
        <f t="shared" ref="N7:N8" si="2">38.372548-38.372548</f>
        <v>0</v>
      </c>
      <c r="O7" s="16">
        <f t="shared" ref="O7:O8" si="3">38.372548-38.372548</f>
        <v>0</v>
      </c>
      <c r="P7" s="9"/>
      <c r="Q7" s="9"/>
      <c r="R7" s="9"/>
      <c r="S7" s="9"/>
    </row>
    <row r="8" spans="1:19" ht="34.15" customHeight="1">
      <c r="A8" s="41" t="s">
        <v>86</v>
      </c>
      <c r="B8" s="41"/>
      <c r="C8" s="16">
        <f t="shared" si="0"/>
        <v>970.82390599999997</v>
      </c>
      <c r="D8" s="16">
        <f t="shared" si="0"/>
        <v>970.82390599999997</v>
      </c>
      <c r="E8" s="16">
        <f t="shared" si="1"/>
        <v>970.82390599999997</v>
      </c>
      <c r="F8" s="16"/>
      <c r="G8" s="16"/>
      <c r="H8" s="16"/>
      <c r="I8" s="16"/>
      <c r="J8" s="16"/>
      <c r="K8" s="16"/>
      <c r="L8" s="16"/>
      <c r="M8" s="16"/>
      <c r="N8" s="16">
        <f t="shared" si="2"/>
        <v>0</v>
      </c>
      <c r="O8" s="16">
        <f t="shared" si="3"/>
        <v>0</v>
      </c>
      <c r="P8" s="16"/>
      <c r="Q8" s="16"/>
      <c r="R8" s="16"/>
      <c r="S8" s="16"/>
    </row>
  </sheetData>
  <mergeCells count="9">
    <mergeCell ref="A8:B8"/>
    <mergeCell ref="A2:S2"/>
    <mergeCell ref="A3:J3"/>
    <mergeCell ref="R3:S3"/>
    <mergeCell ref="A4:A5"/>
    <mergeCell ref="B4:B5"/>
    <mergeCell ref="C4:C5"/>
    <mergeCell ref="D4:M4"/>
    <mergeCell ref="N4:S4"/>
  </mergeCells>
  <phoneticPr fontId="11" type="noConversion"/>
  <pageMargins left="0.75" right="0.75" top="0.26899999380111694" bottom="0.26899999380111694" header="0" footer="0"/>
  <pageSetup paperSize="9" pageOrder="overThenDown"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22" workbookViewId="0">
      <selection activeCell="D27" sqref="D27:D28"/>
    </sheetView>
  </sheetViews>
  <sheetFormatPr defaultColWidth="10" defaultRowHeight="13.5"/>
  <cols>
    <col min="1" max="1" width="12.875" customWidth="1"/>
    <col min="2" max="2" width="30.75" customWidth="1"/>
    <col min="3" max="8" width="20.5" customWidth="1"/>
    <col min="9" max="9" width="9.75" customWidth="1"/>
  </cols>
  <sheetData>
    <row r="1" spans="1:8" ht="22.7" customHeight="1">
      <c r="A1" s="4" t="s">
        <v>20</v>
      </c>
      <c r="B1" s="4"/>
      <c r="C1" s="4"/>
      <c r="D1" s="4"/>
      <c r="E1" s="4"/>
      <c r="F1" s="4"/>
      <c r="G1" s="4"/>
      <c r="H1" s="4" t="s">
        <v>0</v>
      </c>
    </row>
    <row r="2" spans="1:8" ht="57" customHeight="1">
      <c r="A2" s="39" t="s">
        <v>103</v>
      </c>
      <c r="B2" s="39"/>
      <c r="C2" s="39"/>
      <c r="D2" s="39"/>
      <c r="E2" s="39"/>
      <c r="F2" s="39"/>
      <c r="G2" s="39"/>
      <c r="H2" s="39"/>
    </row>
    <row r="3" spans="1:8" ht="22.7" customHeight="1">
      <c r="A3" s="40"/>
      <c r="B3" s="40"/>
      <c r="C3" s="40"/>
      <c r="D3" s="40"/>
      <c r="E3" s="40"/>
      <c r="F3" s="19"/>
      <c r="G3" s="20"/>
      <c r="H3" s="21" t="s">
        <v>31</v>
      </c>
    </row>
    <row r="4" spans="1:8" ht="57" customHeight="1">
      <c r="A4" s="6" t="s">
        <v>104</v>
      </c>
      <c r="B4" s="6" t="s">
        <v>105</v>
      </c>
      <c r="C4" s="6" t="s">
        <v>86</v>
      </c>
      <c r="D4" s="6" t="s">
        <v>106</v>
      </c>
      <c r="E4" s="6" t="s">
        <v>107</v>
      </c>
      <c r="F4" s="6" t="s">
        <v>108</v>
      </c>
      <c r="G4" s="6" t="s">
        <v>109</v>
      </c>
      <c r="H4" s="6" t="s">
        <v>110</v>
      </c>
    </row>
    <row r="5" spans="1:8" ht="34.15" customHeight="1">
      <c r="A5" s="15" t="s">
        <v>111</v>
      </c>
      <c r="B5" s="8" t="s">
        <v>112</v>
      </c>
      <c r="C5" s="11">
        <f>D5+E5</f>
        <v>915.86109900000008</v>
      </c>
      <c r="D5" s="16">
        <v>138.70909900000001</v>
      </c>
      <c r="E5" s="16">
        <f>E9+E13+E18</f>
        <v>777.15200000000004</v>
      </c>
      <c r="F5" s="16"/>
      <c r="G5" s="16"/>
      <c r="H5" s="16"/>
    </row>
    <row r="6" spans="1:8" ht="34.15" customHeight="1">
      <c r="A6" s="17" t="s">
        <v>113</v>
      </c>
      <c r="B6" s="22" t="s">
        <v>114</v>
      </c>
      <c r="C6" s="11">
        <f t="shared" ref="C6:C31" si="0">D6+E6</f>
        <v>16.570972000000001</v>
      </c>
      <c r="D6" s="16">
        <v>16.570972000000001</v>
      </c>
      <c r="E6" s="16"/>
      <c r="F6" s="16"/>
      <c r="G6" s="16"/>
      <c r="H6" s="16"/>
    </row>
    <row r="7" spans="1:8" ht="34.15" customHeight="1">
      <c r="A7" s="18" t="s">
        <v>115</v>
      </c>
      <c r="B7" s="23" t="s">
        <v>116</v>
      </c>
      <c r="C7" s="11">
        <f t="shared" si="0"/>
        <v>0.67949999999999999</v>
      </c>
      <c r="D7" s="9">
        <v>0.67949999999999999</v>
      </c>
      <c r="E7" s="9"/>
      <c r="F7" s="9"/>
      <c r="G7" s="9"/>
      <c r="H7" s="9"/>
    </row>
    <row r="8" spans="1:8" ht="34.15" customHeight="1">
      <c r="A8" s="18" t="s">
        <v>117</v>
      </c>
      <c r="B8" s="23" t="s">
        <v>118</v>
      </c>
      <c r="C8" s="11">
        <f t="shared" si="0"/>
        <v>15.891472</v>
      </c>
      <c r="D8" s="9">
        <v>15.891472</v>
      </c>
      <c r="E8" s="9"/>
      <c r="F8" s="9"/>
      <c r="G8" s="9"/>
      <c r="H8" s="9"/>
    </row>
    <row r="9" spans="1:8" ht="34.15" customHeight="1">
      <c r="A9" s="17" t="s">
        <v>119</v>
      </c>
      <c r="B9" s="22" t="s">
        <v>120</v>
      </c>
      <c r="C9" s="11">
        <f t="shared" si="0"/>
        <v>293.43</v>
      </c>
      <c r="D9" s="16"/>
      <c r="E9" s="16">
        <f>SUM(E10:E12)</f>
        <v>293.43</v>
      </c>
      <c r="F9" s="16"/>
      <c r="G9" s="16"/>
      <c r="H9" s="16"/>
    </row>
    <row r="10" spans="1:8" ht="34.15" customHeight="1">
      <c r="A10" s="18" t="s">
        <v>121</v>
      </c>
      <c r="B10" s="23" t="s">
        <v>122</v>
      </c>
      <c r="C10" s="11">
        <f t="shared" si="0"/>
        <v>2.2200000000000002</v>
      </c>
      <c r="D10" s="9"/>
      <c r="E10" s="9">
        <v>2.2200000000000002</v>
      </c>
      <c r="F10" s="9"/>
      <c r="G10" s="9"/>
      <c r="H10" s="9"/>
    </row>
    <row r="11" spans="1:8" ht="34.15" customHeight="1">
      <c r="A11" s="18" t="s">
        <v>123</v>
      </c>
      <c r="B11" s="23" t="s">
        <v>124</v>
      </c>
      <c r="C11" s="11">
        <f t="shared" si="0"/>
        <v>139.5</v>
      </c>
      <c r="D11" s="9"/>
      <c r="E11" s="9">
        <v>139.5</v>
      </c>
      <c r="F11" s="9"/>
      <c r="G11" s="9"/>
      <c r="H11" s="9"/>
    </row>
    <row r="12" spans="1:8" ht="34.15" customHeight="1">
      <c r="A12" s="18" t="s">
        <v>125</v>
      </c>
      <c r="B12" s="23" t="s">
        <v>126</v>
      </c>
      <c r="C12" s="11">
        <f t="shared" si="0"/>
        <v>151.71</v>
      </c>
      <c r="D12" s="9"/>
      <c r="E12" s="9">
        <f>151.71</f>
        <v>151.71</v>
      </c>
      <c r="F12" s="9"/>
      <c r="G12" s="9"/>
      <c r="H12" s="9"/>
    </row>
    <row r="13" spans="1:8" ht="34.15" customHeight="1">
      <c r="A13" s="17" t="s">
        <v>127</v>
      </c>
      <c r="B13" s="22" t="s">
        <v>128</v>
      </c>
      <c r="C13" s="11">
        <f t="shared" si="0"/>
        <v>430.62200000000001</v>
      </c>
      <c r="D13" s="16"/>
      <c r="E13" s="16">
        <f>SUM(E14:E17)</f>
        <v>430.62200000000001</v>
      </c>
      <c r="F13" s="16"/>
      <c r="G13" s="16"/>
      <c r="H13" s="16"/>
    </row>
    <row r="14" spans="1:8" ht="34.15" customHeight="1">
      <c r="A14" s="18" t="s">
        <v>129</v>
      </c>
      <c r="B14" s="23" t="s">
        <v>130</v>
      </c>
      <c r="C14" s="11">
        <f t="shared" si="0"/>
        <v>49.95</v>
      </c>
      <c r="D14" s="9"/>
      <c r="E14" s="9">
        <v>49.95</v>
      </c>
      <c r="F14" s="9"/>
      <c r="G14" s="9"/>
      <c r="H14" s="9"/>
    </row>
    <row r="15" spans="1:8" ht="34.15" customHeight="1">
      <c r="A15" s="18" t="s">
        <v>131</v>
      </c>
      <c r="B15" s="23" t="s">
        <v>132</v>
      </c>
      <c r="C15" s="11">
        <f t="shared" si="0"/>
        <v>3</v>
      </c>
      <c r="D15" s="9"/>
      <c r="E15" s="9">
        <f>458.554648-21.154648-434.4</f>
        <v>3</v>
      </c>
      <c r="F15" s="9"/>
      <c r="G15" s="9"/>
      <c r="H15" s="9"/>
    </row>
    <row r="16" spans="1:8" ht="34.15" customHeight="1">
      <c r="A16" s="18" t="s">
        <v>133</v>
      </c>
      <c r="B16" s="23" t="s">
        <v>134</v>
      </c>
      <c r="C16" s="11">
        <f t="shared" si="0"/>
        <v>355.85</v>
      </c>
      <c r="D16" s="9"/>
      <c r="E16" s="9">
        <v>355.85</v>
      </c>
      <c r="F16" s="9"/>
      <c r="G16" s="9"/>
      <c r="H16" s="9"/>
    </row>
    <row r="17" spans="1:8" ht="34.15" customHeight="1">
      <c r="A17" s="18" t="s">
        <v>135</v>
      </c>
      <c r="B17" s="23" t="s">
        <v>136</v>
      </c>
      <c r="C17" s="11">
        <f t="shared" si="0"/>
        <v>21.821999999999999</v>
      </c>
      <c r="D17" s="9"/>
      <c r="E17" s="9">
        <v>21.821999999999999</v>
      </c>
      <c r="F17" s="9"/>
      <c r="G17" s="9"/>
      <c r="H17" s="9"/>
    </row>
    <row r="18" spans="1:8" ht="34.15" customHeight="1">
      <c r="A18" s="17" t="s">
        <v>137</v>
      </c>
      <c r="B18" s="22" t="s">
        <v>138</v>
      </c>
      <c r="C18" s="11">
        <f t="shared" si="0"/>
        <v>175.23812699999999</v>
      </c>
      <c r="D18" s="16">
        <v>122.138127</v>
      </c>
      <c r="E18" s="16">
        <f>SUM(E19:E22)</f>
        <v>53.099999999999994</v>
      </c>
      <c r="F18" s="16"/>
      <c r="G18" s="16"/>
      <c r="H18" s="16"/>
    </row>
    <row r="19" spans="1:8" ht="34.15" customHeight="1">
      <c r="A19" s="18" t="s">
        <v>139</v>
      </c>
      <c r="B19" s="23" t="s">
        <v>140</v>
      </c>
      <c r="C19" s="11">
        <f t="shared" si="0"/>
        <v>122.138127</v>
      </c>
      <c r="D19" s="9">
        <v>122.138127</v>
      </c>
      <c r="E19" s="9"/>
      <c r="F19" s="9"/>
      <c r="G19" s="9"/>
      <c r="H19" s="9"/>
    </row>
    <row r="20" spans="1:8" ht="34.15" customHeight="1">
      <c r="A20" s="18" t="s">
        <v>141</v>
      </c>
      <c r="B20" s="23" t="s">
        <v>142</v>
      </c>
      <c r="C20" s="11">
        <f t="shared" si="0"/>
        <v>0.60000000000000009</v>
      </c>
      <c r="D20" s="9"/>
      <c r="E20" s="9">
        <f>3.6-3</f>
        <v>0.60000000000000009</v>
      </c>
      <c r="F20" s="9"/>
      <c r="G20" s="9"/>
      <c r="H20" s="9"/>
    </row>
    <row r="21" spans="1:8" ht="34.15" customHeight="1">
      <c r="A21" s="18" t="s">
        <v>143</v>
      </c>
      <c r="B21" s="23" t="s">
        <v>144</v>
      </c>
      <c r="C21" s="11">
        <f t="shared" si="0"/>
        <v>9.3000000000000007</v>
      </c>
      <c r="D21" s="9"/>
      <c r="E21" s="9">
        <v>9.3000000000000007</v>
      </c>
      <c r="F21" s="9"/>
      <c r="G21" s="9"/>
      <c r="H21" s="9"/>
    </row>
    <row r="22" spans="1:8" ht="34.15" customHeight="1">
      <c r="A22" s="18" t="s">
        <v>145</v>
      </c>
      <c r="B22" s="23" t="s">
        <v>146</v>
      </c>
      <c r="C22" s="11">
        <f t="shared" si="0"/>
        <v>43.199999999999996</v>
      </c>
      <c r="D22" s="9"/>
      <c r="E22" s="9">
        <f>50.76-7.56</f>
        <v>43.199999999999996</v>
      </c>
      <c r="F22" s="9"/>
      <c r="G22" s="9"/>
      <c r="H22" s="9"/>
    </row>
    <row r="23" spans="1:8" ht="34.15" customHeight="1">
      <c r="A23" s="15" t="s">
        <v>147</v>
      </c>
      <c r="B23" s="8" t="s">
        <v>148</v>
      </c>
      <c r="C23" s="11">
        <f t="shared" si="0"/>
        <v>41.987963000000001</v>
      </c>
      <c r="D23" s="16">
        <v>9.6779630000000001</v>
      </c>
      <c r="E23" s="31">
        <f>26.6579-6.6579+7.84+4.47</f>
        <v>32.31</v>
      </c>
      <c r="F23" s="16"/>
      <c r="G23" s="16"/>
      <c r="H23" s="16"/>
    </row>
    <row r="24" spans="1:8" ht="34.15" customHeight="1">
      <c r="A24" s="17" t="s">
        <v>149</v>
      </c>
      <c r="B24" s="22" t="s">
        <v>150</v>
      </c>
      <c r="C24" s="11">
        <f t="shared" si="0"/>
        <v>9.6779630000000001</v>
      </c>
      <c r="D24" s="16">
        <v>9.6779630000000001</v>
      </c>
      <c r="E24" s="16"/>
      <c r="F24" s="16"/>
      <c r="G24" s="16"/>
      <c r="H24" s="16"/>
    </row>
    <row r="25" spans="1:8" ht="34.15" customHeight="1">
      <c r="A25" s="18" t="s">
        <v>151</v>
      </c>
      <c r="B25" s="23" t="s">
        <v>152</v>
      </c>
      <c r="C25" s="11">
        <f t="shared" si="0"/>
        <v>9.6779630000000001</v>
      </c>
      <c r="D25" s="9">
        <v>9.6779630000000001</v>
      </c>
      <c r="E25" s="9"/>
      <c r="F25" s="9"/>
      <c r="G25" s="9"/>
      <c r="H25" s="9"/>
    </row>
    <row r="26" spans="1:8" ht="34.15" customHeight="1">
      <c r="A26" s="17" t="s">
        <v>153</v>
      </c>
      <c r="B26" s="22" t="s">
        <v>154</v>
      </c>
      <c r="C26" s="11">
        <f t="shared" si="0"/>
        <v>32.31</v>
      </c>
      <c r="D26" s="16"/>
      <c r="E26" s="33">
        <f>26.6579-6.6579+7.84+4.47</f>
        <v>32.31</v>
      </c>
      <c r="F26" s="16"/>
      <c r="G26" s="16"/>
      <c r="H26" s="16"/>
    </row>
    <row r="27" spans="1:8" ht="34.15" customHeight="1">
      <c r="A27" s="18" t="s">
        <v>155</v>
      </c>
      <c r="B27" s="23" t="s">
        <v>156</v>
      </c>
      <c r="C27" s="11">
        <f t="shared" si="0"/>
        <v>32.31</v>
      </c>
      <c r="D27" s="9"/>
      <c r="E27" s="9">
        <f>26.6579-6.6579+7.84+4.47</f>
        <v>32.31</v>
      </c>
      <c r="F27" s="9"/>
      <c r="G27" s="9"/>
      <c r="H27" s="9"/>
    </row>
    <row r="28" spans="1:8" ht="34.15" customHeight="1">
      <c r="A28" s="15" t="s">
        <v>157</v>
      </c>
      <c r="B28" s="8" t="s">
        <v>158</v>
      </c>
      <c r="C28" s="11">
        <f t="shared" si="0"/>
        <v>12.974843999999999</v>
      </c>
      <c r="D28" s="16">
        <v>12.974843999999999</v>
      </c>
      <c r="E28" s="16"/>
      <c r="F28" s="16"/>
      <c r="G28" s="16"/>
      <c r="H28" s="16"/>
    </row>
    <row r="29" spans="1:8" ht="34.15" customHeight="1">
      <c r="A29" s="17" t="s">
        <v>159</v>
      </c>
      <c r="B29" s="22" t="s">
        <v>160</v>
      </c>
      <c r="C29" s="11">
        <f t="shared" si="0"/>
        <v>12.974843999999999</v>
      </c>
      <c r="D29" s="16">
        <v>12.974843999999999</v>
      </c>
      <c r="E29" s="16"/>
      <c r="F29" s="16"/>
      <c r="G29" s="16"/>
      <c r="H29" s="16"/>
    </row>
    <row r="30" spans="1:8" ht="34.15" customHeight="1">
      <c r="A30" s="18" t="s">
        <v>161</v>
      </c>
      <c r="B30" s="23" t="s">
        <v>162</v>
      </c>
      <c r="C30" s="11">
        <f t="shared" si="0"/>
        <v>12.974843999999999</v>
      </c>
      <c r="D30" s="9">
        <v>12.974843999999999</v>
      </c>
      <c r="E30" s="9"/>
      <c r="F30" s="9"/>
      <c r="G30" s="9"/>
      <c r="H30" s="9"/>
    </row>
    <row r="31" spans="1:8" ht="34.15" customHeight="1">
      <c r="A31" s="41" t="s">
        <v>86</v>
      </c>
      <c r="B31" s="41"/>
      <c r="C31" s="11">
        <f t="shared" si="0"/>
        <v>970.82390599999997</v>
      </c>
      <c r="D31" s="11">
        <v>161.361906</v>
      </c>
      <c r="E31" s="11">
        <f>E5+E23</f>
        <v>809.46199999999999</v>
      </c>
      <c r="F31" s="11"/>
      <c r="G31" s="11"/>
      <c r="H31" s="11"/>
    </row>
  </sheetData>
  <mergeCells count="3">
    <mergeCell ref="A2:H2"/>
    <mergeCell ref="A3:E3"/>
    <mergeCell ref="A31:B31"/>
  </mergeCells>
  <phoneticPr fontId="11" type="noConversion"/>
  <pageMargins left="0.75" right="0.75" top="0.26899999380111694" bottom="0.26899999380111694" header="0" footer="0"/>
  <pageSetup paperSize="9" pageOrder="overThenDown"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
  <sheetViews>
    <sheetView topLeftCell="A25" workbookViewId="0">
      <selection activeCell="D15" sqref="D15"/>
    </sheetView>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4" t="s">
        <v>21</v>
      </c>
      <c r="B1" s="4"/>
      <c r="C1" s="4"/>
      <c r="D1" s="4" t="s">
        <v>0</v>
      </c>
    </row>
    <row r="2" spans="1:4" ht="57" customHeight="1">
      <c r="A2" s="39" t="s">
        <v>163</v>
      </c>
      <c r="B2" s="39"/>
      <c r="C2" s="39"/>
      <c r="D2" s="39"/>
    </row>
    <row r="3" spans="1:4" ht="22.7" customHeight="1">
      <c r="A3" s="4"/>
      <c r="B3" s="4"/>
      <c r="C3" s="4"/>
      <c r="D3" s="5" t="s">
        <v>31</v>
      </c>
    </row>
    <row r="4" spans="1:4" ht="28.5" customHeight="1">
      <c r="A4" s="41" t="s">
        <v>32</v>
      </c>
      <c r="B4" s="41"/>
      <c r="C4" s="41" t="s">
        <v>33</v>
      </c>
      <c r="D4" s="41"/>
    </row>
    <row r="5" spans="1:4" ht="28.5" customHeight="1">
      <c r="A5" s="6" t="s">
        <v>164</v>
      </c>
      <c r="B5" s="6" t="s">
        <v>35</v>
      </c>
      <c r="C5" s="6" t="s">
        <v>164</v>
      </c>
      <c r="D5" s="6" t="s">
        <v>35</v>
      </c>
    </row>
    <row r="6" spans="1:4" ht="34.15" customHeight="1">
      <c r="A6" s="8" t="s">
        <v>165</v>
      </c>
      <c r="B6" s="11">
        <f>1392.913906+7.84+4.47-434.4</f>
        <v>970.82390599999997</v>
      </c>
      <c r="C6" s="8" t="s">
        <v>166</v>
      </c>
      <c r="D6" s="11">
        <f>1431.286454-7.56-21.154648-3-6.6579</f>
        <v>1392.9139060000002</v>
      </c>
    </row>
    <row r="7" spans="1:4" ht="34.15" customHeight="1">
      <c r="A7" s="8" t="s">
        <v>167</v>
      </c>
      <c r="B7" s="11">
        <f>1392.913906+7.84+4.47-434.4</f>
        <v>970.82390599999997</v>
      </c>
      <c r="C7" s="8" t="s">
        <v>168</v>
      </c>
      <c r="D7" s="9"/>
    </row>
    <row r="8" spans="1:4" ht="34.15" customHeight="1">
      <c r="A8" s="8" t="s">
        <v>169</v>
      </c>
      <c r="B8" s="9"/>
      <c r="C8" s="8" t="s">
        <v>170</v>
      </c>
      <c r="D8" s="9"/>
    </row>
    <row r="9" spans="1:4" ht="34.15" customHeight="1">
      <c r="A9" s="8" t="s">
        <v>171</v>
      </c>
      <c r="B9" s="9"/>
      <c r="C9" s="8" t="s">
        <v>172</v>
      </c>
      <c r="D9" s="9"/>
    </row>
    <row r="10" spans="1:4" ht="34.15" customHeight="1">
      <c r="A10" s="8" t="s">
        <v>173</v>
      </c>
      <c r="B10" s="11">
        <f>38.372548-38.372548</f>
        <v>0</v>
      </c>
      <c r="C10" s="8" t="s">
        <v>174</v>
      </c>
      <c r="D10" s="9"/>
    </row>
    <row r="11" spans="1:4" ht="34.15" customHeight="1">
      <c r="A11" s="8" t="s">
        <v>167</v>
      </c>
      <c r="B11" s="11">
        <f>38.372548-38.372548</f>
        <v>0</v>
      </c>
      <c r="C11" s="8" t="s">
        <v>175</v>
      </c>
      <c r="D11" s="9"/>
    </row>
    <row r="12" spans="1:4" ht="34.15" customHeight="1">
      <c r="A12" s="8" t="s">
        <v>169</v>
      </c>
      <c r="B12" s="9"/>
      <c r="C12" s="8" t="s">
        <v>176</v>
      </c>
      <c r="D12" s="9"/>
    </row>
    <row r="13" spans="1:4" ht="34.15" customHeight="1">
      <c r="A13" s="8" t="s">
        <v>171</v>
      </c>
      <c r="B13" s="9"/>
      <c r="C13" s="8" t="s">
        <v>177</v>
      </c>
      <c r="D13" s="9"/>
    </row>
    <row r="14" spans="1:4" ht="34.15" customHeight="1">
      <c r="A14" s="8"/>
      <c r="B14" s="10"/>
      <c r="C14" s="8" t="s">
        <v>178</v>
      </c>
      <c r="D14" s="31">
        <f>1381.975747-7.56-21.154648-3-434.4</f>
        <v>915.86109900000008</v>
      </c>
    </row>
    <row r="15" spans="1:4" ht="34.15" customHeight="1">
      <c r="A15" s="8"/>
      <c r="B15" s="10"/>
      <c r="C15" s="8" t="s">
        <v>179</v>
      </c>
      <c r="D15" s="31"/>
    </row>
    <row r="16" spans="1:4" ht="34.15" customHeight="1">
      <c r="A16" s="8"/>
      <c r="B16" s="10"/>
      <c r="C16" s="8" t="s">
        <v>180</v>
      </c>
      <c r="D16" s="31">
        <f>36.335863-6.6579+7.84+4.47</f>
        <v>41.987963000000008</v>
      </c>
    </row>
    <row r="17" spans="1:4" ht="34.15" customHeight="1">
      <c r="A17" s="8"/>
      <c r="B17" s="10"/>
      <c r="C17" s="8" t="s">
        <v>181</v>
      </c>
      <c r="D17" s="31"/>
    </row>
    <row r="18" spans="1:4" ht="34.15" customHeight="1">
      <c r="A18" s="8"/>
      <c r="B18" s="10"/>
      <c r="C18" s="8" t="s">
        <v>182</v>
      </c>
      <c r="D18" s="31"/>
    </row>
    <row r="19" spans="1:4" ht="34.15" customHeight="1">
      <c r="A19" s="8"/>
      <c r="B19" s="10"/>
      <c r="C19" s="8" t="s">
        <v>183</v>
      </c>
      <c r="D19" s="31"/>
    </row>
    <row r="20" spans="1:4" ht="34.15" customHeight="1">
      <c r="A20" s="8"/>
      <c r="B20" s="10"/>
      <c r="C20" s="8" t="s">
        <v>184</v>
      </c>
      <c r="D20" s="31"/>
    </row>
    <row r="21" spans="1:4" ht="34.15" customHeight="1">
      <c r="A21" s="8"/>
      <c r="B21" s="10"/>
      <c r="C21" s="8" t="s">
        <v>185</v>
      </c>
      <c r="D21" s="31"/>
    </row>
    <row r="22" spans="1:4" ht="34.15" customHeight="1">
      <c r="A22" s="8"/>
      <c r="B22" s="10"/>
      <c r="C22" s="8" t="s">
        <v>186</v>
      </c>
      <c r="D22" s="31"/>
    </row>
    <row r="23" spans="1:4" ht="34.15" customHeight="1">
      <c r="A23" s="8"/>
      <c r="B23" s="10"/>
      <c r="C23" s="8" t="s">
        <v>187</v>
      </c>
      <c r="D23" s="31"/>
    </row>
    <row r="24" spans="1:4" ht="34.15" customHeight="1">
      <c r="A24" s="8"/>
      <c r="B24" s="10"/>
      <c r="C24" s="8" t="s">
        <v>188</v>
      </c>
      <c r="D24" s="31"/>
    </row>
    <row r="25" spans="1:4" ht="34.15" customHeight="1">
      <c r="A25" s="8"/>
      <c r="B25" s="10"/>
      <c r="C25" s="8" t="s">
        <v>189</v>
      </c>
      <c r="D25" s="31"/>
    </row>
    <row r="26" spans="1:4" ht="34.15" customHeight="1">
      <c r="A26" s="8"/>
      <c r="B26" s="10"/>
      <c r="C26" s="8" t="s">
        <v>190</v>
      </c>
      <c r="D26" s="31">
        <v>12.974843999999999</v>
      </c>
    </row>
    <row r="27" spans="1:4" ht="34.15" customHeight="1">
      <c r="A27" s="8"/>
      <c r="B27" s="10"/>
      <c r="C27" s="8" t="s">
        <v>191</v>
      </c>
      <c r="D27" s="9"/>
    </row>
    <row r="28" spans="1:4" ht="34.15" customHeight="1">
      <c r="A28" s="8"/>
      <c r="B28" s="10"/>
      <c r="C28" s="8" t="s">
        <v>192</v>
      </c>
      <c r="D28" s="9"/>
    </row>
    <row r="29" spans="1:4" ht="34.15" customHeight="1">
      <c r="A29" s="8"/>
      <c r="B29" s="10"/>
      <c r="C29" s="8" t="s">
        <v>193</v>
      </c>
      <c r="D29" s="9"/>
    </row>
    <row r="30" spans="1:4" ht="34.15" customHeight="1">
      <c r="A30" s="8"/>
      <c r="B30" s="10"/>
      <c r="C30" s="8" t="s">
        <v>194</v>
      </c>
      <c r="D30" s="9"/>
    </row>
    <row r="31" spans="1:4" ht="34.15" customHeight="1">
      <c r="A31" s="8"/>
      <c r="B31" s="10"/>
      <c r="C31" s="8" t="s">
        <v>195</v>
      </c>
      <c r="D31" s="9"/>
    </row>
    <row r="32" spans="1:4" ht="34.15" customHeight="1">
      <c r="A32" s="8"/>
      <c r="B32" s="10"/>
      <c r="C32" s="8" t="s">
        <v>196</v>
      </c>
      <c r="D32" s="9"/>
    </row>
    <row r="33" spans="1:4" ht="34.15" customHeight="1">
      <c r="A33" s="8"/>
      <c r="B33" s="10"/>
      <c r="C33" s="8" t="s">
        <v>197</v>
      </c>
      <c r="D33" s="9"/>
    </row>
    <row r="34" spans="1:4" ht="34.15" customHeight="1">
      <c r="A34" s="8"/>
      <c r="B34" s="10"/>
      <c r="C34" s="8" t="s">
        <v>198</v>
      </c>
      <c r="D34" s="9"/>
    </row>
    <row r="35" spans="1:4" ht="34.15" customHeight="1">
      <c r="A35" s="8"/>
      <c r="B35" s="10"/>
      <c r="C35" s="8" t="s">
        <v>199</v>
      </c>
      <c r="D35" s="9"/>
    </row>
    <row r="36" spans="1:4" ht="34.15" customHeight="1">
      <c r="A36" s="8"/>
      <c r="B36" s="10"/>
      <c r="C36" s="8" t="s">
        <v>200</v>
      </c>
      <c r="D36" s="9"/>
    </row>
    <row r="37" spans="1:4" ht="34.15" customHeight="1">
      <c r="A37" s="8"/>
      <c r="B37" s="10"/>
      <c r="C37" s="8" t="s">
        <v>201</v>
      </c>
      <c r="D37" s="9"/>
    </row>
    <row r="38" spans="1:4" ht="34.15" customHeight="1">
      <c r="A38" s="8"/>
      <c r="B38" s="9"/>
      <c r="C38" s="8" t="s">
        <v>202</v>
      </c>
      <c r="D38" s="11"/>
    </row>
    <row r="39" spans="1:4" ht="34.15" customHeight="1">
      <c r="A39" s="6" t="s">
        <v>80</v>
      </c>
      <c r="B39" s="11">
        <f>1392.913906+7.84+4.47-434.4</f>
        <v>970.82390599999997</v>
      </c>
      <c r="C39" s="6" t="s">
        <v>81</v>
      </c>
      <c r="D39" s="11">
        <f>SUM(D14:D38)</f>
        <v>970.82390600000008</v>
      </c>
    </row>
  </sheetData>
  <mergeCells count="3">
    <mergeCell ref="A2:D2"/>
    <mergeCell ref="A4:B4"/>
    <mergeCell ref="C4:D4"/>
  </mergeCells>
  <phoneticPr fontId="11" type="noConversion"/>
  <pageMargins left="0.75" right="0.75" top="0.26899999380111694" bottom="0.26899999380111694" header="0" footer="0"/>
  <pageSetup paperSize="9"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2" workbookViewId="0">
      <selection activeCell="G17" sqref="G17"/>
    </sheetView>
  </sheetViews>
  <sheetFormatPr defaultColWidth="10" defaultRowHeight="13.5"/>
  <cols>
    <col min="1" max="1" width="15.375" customWidth="1"/>
    <col min="2" max="2" width="35.875" customWidth="1"/>
    <col min="3" max="7" width="20.5" customWidth="1"/>
    <col min="8" max="8" width="9.75" customWidth="1"/>
  </cols>
  <sheetData>
    <row r="1" spans="1:7" ht="22.7" customHeight="1">
      <c r="A1" s="4" t="s">
        <v>22</v>
      </c>
      <c r="B1" s="4"/>
      <c r="C1" s="4"/>
      <c r="D1" s="4"/>
      <c r="E1" s="4"/>
      <c r="F1" s="4"/>
      <c r="G1" s="4" t="s">
        <v>0</v>
      </c>
    </row>
    <row r="2" spans="1:7" ht="57" customHeight="1">
      <c r="A2" s="39" t="s">
        <v>203</v>
      </c>
      <c r="B2" s="39"/>
      <c r="C2" s="39"/>
      <c r="D2" s="39"/>
      <c r="E2" s="39"/>
      <c r="F2" s="39"/>
      <c r="G2" s="39"/>
    </row>
    <row r="3" spans="1:7" ht="22.7" customHeight="1">
      <c r="A3" s="42"/>
      <c r="B3" s="42"/>
      <c r="C3" s="42"/>
      <c r="D3" s="42"/>
      <c r="E3" s="42"/>
      <c r="F3" s="44" t="s">
        <v>31</v>
      </c>
      <c r="G3" s="44"/>
    </row>
    <row r="4" spans="1:7" ht="28.5" customHeight="1">
      <c r="A4" s="41" t="s">
        <v>104</v>
      </c>
      <c r="B4" s="41" t="s">
        <v>105</v>
      </c>
      <c r="C4" s="41" t="s">
        <v>86</v>
      </c>
      <c r="D4" s="41" t="s">
        <v>106</v>
      </c>
      <c r="E4" s="41"/>
      <c r="F4" s="41"/>
      <c r="G4" s="41" t="s">
        <v>107</v>
      </c>
    </row>
    <row r="5" spans="1:7" ht="28.5" customHeight="1">
      <c r="A5" s="41"/>
      <c r="B5" s="41"/>
      <c r="C5" s="41"/>
      <c r="D5" s="6" t="s">
        <v>88</v>
      </c>
      <c r="E5" s="6" t="s">
        <v>204</v>
      </c>
      <c r="F5" s="6" t="s">
        <v>205</v>
      </c>
      <c r="G5" s="41"/>
    </row>
    <row r="6" spans="1:7" ht="34.15" customHeight="1">
      <c r="A6" s="15" t="s">
        <v>111</v>
      </c>
      <c r="B6" s="15" t="s">
        <v>112</v>
      </c>
      <c r="C6" s="11">
        <f>D6+G6</f>
        <v>915.86109900000008</v>
      </c>
      <c r="D6" s="11">
        <v>138.70909900000001</v>
      </c>
      <c r="E6" s="16">
        <v>127.436199</v>
      </c>
      <c r="F6" s="16">
        <v>11.2729</v>
      </c>
      <c r="G6" s="16">
        <f>G10+G14+G19</f>
        <v>777.15200000000004</v>
      </c>
    </row>
    <row r="7" spans="1:7" ht="34.15" customHeight="1">
      <c r="A7" s="17" t="s">
        <v>113</v>
      </c>
      <c r="B7" s="18" t="s">
        <v>114</v>
      </c>
      <c r="C7" s="11">
        <f t="shared" ref="C7:C32" si="0">D7+G7</f>
        <v>16.570972000000001</v>
      </c>
      <c r="D7" s="11">
        <v>16.570972000000001</v>
      </c>
      <c r="E7" s="16">
        <v>16.570972000000001</v>
      </c>
      <c r="F7" s="16"/>
      <c r="G7" s="9"/>
    </row>
    <row r="8" spans="1:7" ht="34.15" customHeight="1">
      <c r="A8" s="18" t="s">
        <v>115</v>
      </c>
      <c r="B8" s="23" t="s">
        <v>116</v>
      </c>
      <c r="C8" s="11">
        <f t="shared" si="0"/>
        <v>0.67949999999999999</v>
      </c>
      <c r="D8" s="11">
        <v>0.67949999999999999</v>
      </c>
      <c r="E8" s="9">
        <v>0.67949999999999999</v>
      </c>
      <c r="F8" s="9"/>
      <c r="G8" s="9"/>
    </row>
    <row r="9" spans="1:7" ht="34.15" customHeight="1">
      <c r="A9" s="18" t="s">
        <v>117</v>
      </c>
      <c r="B9" s="23" t="s">
        <v>118</v>
      </c>
      <c r="C9" s="11">
        <f t="shared" si="0"/>
        <v>15.891472</v>
      </c>
      <c r="D9" s="11">
        <v>15.891472</v>
      </c>
      <c r="E9" s="9">
        <v>15.891472</v>
      </c>
      <c r="F9" s="9"/>
      <c r="G9" s="9"/>
    </row>
    <row r="10" spans="1:7" ht="34.15" customHeight="1">
      <c r="A10" s="17" t="s">
        <v>119</v>
      </c>
      <c r="B10" s="18" t="s">
        <v>120</v>
      </c>
      <c r="C10" s="11">
        <f t="shared" si="0"/>
        <v>293.43</v>
      </c>
      <c r="D10" s="11"/>
      <c r="E10" s="16"/>
      <c r="F10" s="16"/>
      <c r="G10" s="9">
        <f>SUM(G11:G13)</f>
        <v>293.43</v>
      </c>
    </row>
    <row r="11" spans="1:7" ht="34.15" customHeight="1">
      <c r="A11" s="18" t="s">
        <v>121</v>
      </c>
      <c r="B11" s="23" t="s">
        <v>122</v>
      </c>
      <c r="C11" s="11">
        <f t="shared" si="0"/>
        <v>2.2200000000000002</v>
      </c>
      <c r="D11" s="11"/>
      <c r="E11" s="9"/>
      <c r="F11" s="9"/>
      <c r="G11" s="9">
        <v>2.2200000000000002</v>
      </c>
    </row>
    <row r="12" spans="1:7" ht="34.15" customHeight="1">
      <c r="A12" s="18" t="s">
        <v>123</v>
      </c>
      <c r="B12" s="23" t="s">
        <v>124</v>
      </c>
      <c r="C12" s="11">
        <f t="shared" si="0"/>
        <v>139.5</v>
      </c>
      <c r="D12" s="11"/>
      <c r="E12" s="9"/>
      <c r="F12" s="9"/>
      <c r="G12" s="9">
        <v>139.5</v>
      </c>
    </row>
    <row r="13" spans="1:7" ht="34.15" customHeight="1">
      <c r="A13" s="18" t="s">
        <v>125</v>
      </c>
      <c r="B13" s="23" t="s">
        <v>126</v>
      </c>
      <c r="C13" s="11">
        <f t="shared" si="0"/>
        <v>151.71</v>
      </c>
      <c r="D13" s="11"/>
      <c r="E13" s="9"/>
      <c r="F13" s="9"/>
      <c r="G13" s="9">
        <f>151.71</f>
        <v>151.71</v>
      </c>
    </row>
    <row r="14" spans="1:7" ht="34.15" customHeight="1">
      <c r="A14" s="17" t="s">
        <v>127</v>
      </c>
      <c r="B14" s="18" t="s">
        <v>128</v>
      </c>
      <c r="C14" s="11">
        <f t="shared" si="0"/>
        <v>430.62200000000001</v>
      </c>
      <c r="D14" s="11"/>
      <c r="E14" s="16"/>
      <c r="F14" s="16"/>
      <c r="G14" s="9">
        <f>SUM(G15:G18)</f>
        <v>430.62200000000001</v>
      </c>
    </row>
    <row r="15" spans="1:7" ht="34.15" customHeight="1">
      <c r="A15" s="18" t="s">
        <v>129</v>
      </c>
      <c r="B15" s="23" t="s">
        <v>130</v>
      </c>
      <c r="C15" s="11">
        <f t="shared" si="0"/>
        <v>49.95</v>
      </c>
      <c r="D15" s="11"/>
      <c r="E15" s="9"/>
      <c r="F15" s="9"/>
      <c r="G15" s="9">
        <v>49.95</v>
      </c>
    </row>
    <row r="16" spans="1:7" ht="34.15" customHeight="1">
      <c r="A16" s="18" t="s">
        <v>131</v>
      </c>
      <c r="B16" s="23" t="s">
        <v>132</v>
      </c>
      <c r="C16" s="11">
        <f t="shared" si="0"/>
        <v>3</v>
      </c>
      <c r="D16" s="11"/>
      <c r="E16" s="9"/>
      <c r="F16" s="9"/>
      <c r="G16" s="9">
        <f>458.554648-21.154648-434.4</f>
        <v>3</v>
      </c>
    </row>
    <row r="17" spans="1:7" ht="34.15" customHeight="1">
      <c r="A17" s="18" t="s">
        <v>133</v>
      </c>
      <c r="B17" s="23" t="s">
        <v>134</v>
      </c>
      <c r="C17" s="11">
        <f t="shared" si="0"/>
        <v>355.85</v>
      </c>
      <c r="D17" s="11"/>
      <c r="E17" s="9"/>
      <c r="F17" s="9"/>
      <c r="G17" s="9">
        <v>355.85</v>
      </c>
    </row>
    <row r="18" spans="1:7" ht="34.15" customHeight="1">
      <c r="A18" s="18" t="s">
        <v>135</v>
      </c>
      <c r="B18" s="23" t="s">
        <v>136</v>
      </c>
      <c r="C18" s="11">
        <f t="shared" si="0"/>
        <v>21.821999999999999</v>
      </c>
      <c r="D18" s="11"/>
      <c r="E18" s="9"/>
      <c r="F18" s="9"/>
      <c r="G18" s="9">
        <v>21.821999999999999</v>
      </c>
    </row>
    <row r="19" spans="1:7" ht="34.15" customHeight="1">
      <c r="A19" s="17" t="s">
        <v>137</v>
      </c>
      <c r="B19" s="18" t="s">
        <v>138</v>
      </c>
      <c r="C19" s="11">
        <f t="shared" si="0"/>
        <v>175.23812699999999</v>
      </c>
      <c r="D19" s="11">
        <v>122.138127</v>
      </c>
      <c r="E19" s="16">
        <v>110.865227</v>
      </c>
      <c r="F19" s="16">
        <v>11.2729</v>
      </c>
      <c r="G19" s="9">
        <f>SUM(G20:G23)</f>
        <v>53.099999999999994</v>
      </c>
    </row>
    <row r="20" spans="1:7" ht="34.15" customHeight="1">
      <c r="A20" s="18" t="s">
        <v>139</v>
      </c>
      <c r="B20" s="23" t="s">
        <v>140</v>
      </c>
      <c r="C20" s="11">
        <f t="shared" si="0"/>
        <v>122.138127</v>
      </c>
      <c r="D20" s="11">
        <v>122.138127</v>
      </c>
      <c r="E20" s="9">
        <v>110.865227</v>
      </c>
      <c r="F20" s="9">
        <v>11.2729</v>
      </c>
      <c r="G20" s="9"/>
    </row>
    <row r="21" spans="1:7" ht="34.15" customHeight="1">
      <c r="A21" s="18" t="s">
        <v>141</v>
      </c>
      <c r="B21" s="23" t="s">
        <v>142</v>
      </c>
      <c r="C21" s="11">
        <f t="shared" si="0"/>
        <v>0.60000000000000009</v>
      </c>
      <c r="D21" s="11"/>
      <c r="E21" s="9"/>
      <c r="F21" s="9"/>
      <c r="G21" s="9">
        <f>3.6-3</f>
        <v>0.60000000000000009</v>
      </c>
    </row>
    <row r="22" spans="1:7" ht="34.15" customHeight="1">
      <c r="A22" s="18" t="s">
        <v>143</v>
      </c>
      <c r="B22" s="23" t="s">
        <v>144</v>
      </c>
      <c r="C22" s="11">
        <f t="shared" si="0"/>
        <v>9.3000000000000007</v>
      </c>
      <c r="D22" s="11"/>
      <c r="E22" s="9"/>
      <c r="F22" s="9"/>
      <c r="G22" s="9">
        <v>9.3000000000000007</v>
      </c>
    </row>
    <row r="23" spans="1:7" ht="34.15" customHeight="1">
      <c r="A23" s="18" t="s">
        <v>145</v>
      </c>
      <c r="B23" s="23" t="s">
        <v>146</v>
      </c>
      <c r="C23" s="11">
        <f t="shared" si="0"/>
        <v>43.199999999999996</v>
      </c>
      <c r="D23" s="11"/>
      <c r="E23" s="9"/>
      <c r="F23" s="9"/>
      <c r="G23" s="9">
        <f>50.76-7.56</f>
        <v>43.199999999999996</v>
      </c>
    </row>
    <row r="24" spans="1:7" ht="34.15" customHeight="1">
      <c r="A24" s="15" t="s">
        <v>147</v>
      </c>
      <c r="B24" s="15" t="s">
        <v>148</v>
      </c>
      <c r="C24" s="11">
        <f t="shared" si="0"/>
        <v>41.987963000000001</v>
      </c>
      <c r="D24" s="11">
        <v>9.6779630000000001</v>
      </c>
      <c r="E24" s="16">
        <v>9.6779630000000001</v>
      </c>
      <c r="F24" s="16"/>
      <c r="G24" s="33">
        <f>26.6579-6.6579+7.84+4.47</f>
        <v>32.31</v>
      </c>
    </row>
    <row r="25" spans="1:7" ht="34.15" customHeight="1">
      <c r="A25" s="17" t="s">
        <v>149</v>
      </c>
      <c r="B25" s="18" t="s">
        <v>150</v>
      </c>
      <c r="C25" s="11">
        <f t="shared" si="0"/>
        <v>9.6779630000000001</v>
      </c>
      <c r="D25" s="11">
        <v>9.6779630000000001</v>
      </c>
      <c r="E25" s="16">
        <v>9.6779630000000001</v>
      </c>
      <c r="F25" s="16"/>
      <c r="G25" s="9"/>
    </row>
    <row r="26" spans="1:7" ht="34.15" customHeight="1">
      <c r="A26" s="18" t="s">
        <v>151</v>
      </c>
      <c r="B26" s="23" t="s">
        <v>152</v>
      </c>
      <c r="C26" s="11">
        <f t="shared" si="0"/>
        <v>9.6779630000000001</v>
      </c>
      <c r="D26" s="11">
        <v>9.6779630000000001</v>
      </c>
      <c r="E26" s="9">
        <v>9.6779630000000001</v>
      </c>
      <c r="F26" s="9"/>
      <c r="G26" s="9"/>
    </row>
    <row r="27" spans="1:7" ht="34.15" customHeight="1">
      <c r="A27" s="17" t="s">
        <v>153</v>
      </c>
      <c r="B27" s="18" t="s">
        <v>154</v>
      </c>
      <c r="C27" s="11">
        <f t="shared" si="0"/>
        <v>32.31</v>
      </c>
      <c r="D27" s="11"/>
      <c r="E27" s="16"/>
      <c r="F27" s="16"/>
      <c r="G27" s="33">
        <f>26.6579-6.6579+7.84+4.47</f>
        <v>32.31</v>
      </c>
    </row>
    <row r="28" spans="1:7" ht="34.15" customHeight="1">
      <c r="A28" s="18" t="s">
        <v>155</v>
      </c>
      <c r="B28" s="23" t="s">
        <v>156</v>
      </c>
      <c r="C28" s="11">
        <f t="shared" si="0"/>
        <v>32.31</v>
      </c>
      <c r="D28" s="11"/>
      <c r="E28" s="9"/>
      <c r="F28" s="9"/>
      <c r="G28" s="31">
        <f>26.6579-6.6579+7.84+4.47</f>
        <v>32.31</v>
      </c>
    </row>
    <row r="29" spans="1:7" ht="34.15" customHeight="1">
      <c r="A29" s="15" t="s">
        <v>157</v>
      </c>
      <c r="B29" s="15" t="s">
        <v>158</v>
      </c>
      <c r="C29" s="11">
        <f t="shared" si="0"/>
        <v>12.974843999999999</v>
      </c>
      <c r="D29" s="11">
        <v>12.974843999999999</v>
      </c>
      <c r="E29" s="16">
        <v>12.974843999999999</v>
      </c>
      <c r="F29" s="16"/>
      <c r="G29" s="16"/>
    </row>
    <row r="30" spans="1:7" ht="34.15" customHeight="1">
      <c r="A30" s="17" t="s">
        <v>159</v>
      </c>
      <c r="B30" s="18" t="s">
        <v>160</v>
      </c>
      <c r="C30" s="11">
        <f t="shared" si="0"/>
        <v>12.974843999999999</v>
      </c>
      <c r="D30" s="11">
        <v>12.974843999999999</v>
      </c>
      <c r="E30" s="16">
        <v>12.974843999999999</v>
      </c>
      <c r="F30" s="16"/>
      <c r="G30" s="9"/>
    </row>
    <row r="31" spans="1:7" ht="34.15" customHeight="1">
      <c r="A31" s="18" t="s">
        <v>161</v>
      </c>
      <c r="B31" s="23" t="s">
        <v>162</v>
      </c>
      <c r="C31" s="11">
        <f t="shared" si="0"/>
        <v>12.974843999999999</v>
      </c>
      <c r="D31" s="11">
        <v>12.974843999999999</v>
      </c>
      <c r="E31" s="9">
        <v>12.974843999999999</v>
      </c>
      <c r="F31" s="9"/>
      <c r="G31" s="9"/>
    </row>
    <row r="32" spans="1:7" ht="34.15" customHeight="1">
      <c r="A32" s="12"/>
      <c r="B32" s="6" t="s">
        <v>206</v>
      </c>
      <c r="C32" s="11">
        <f t="shared" si="0"/>
        <v>970.82390599999997</v>
      </c>
      <c r="D32" s="11">
        <v>161.361906</v>
      </c>
      <c r="E32" s="11">
        <v>150.08900600000001</v>
      </c>
      <c r="F32" s="11">
        <v>11.2729</v>
      </c>
      <c r="G32" s="11">
        <f>G6+G24</f>
        <v>809.46199999999999</v>
      </c>
    </row>
  </sheetData>
  <mergeCells count="8">
    <mergeCell ref="A2:G2"/>
    <mergeCell ref="A3:E3"/>
    <mergeCell ref="F3:G3"/>
    <mergeCell ref="A4:A5"/>
    <mergeCell ref="B4:B5"/>
    <mergeCell ref="C4:C5"/>
    <mergeCell ref="D4:F4"/>
    <mergeCell ref="G4:G5"/>
  </mergeCells>
  <phoneticPr fontId="11" type="noConversion"/>
  <pageMargins left="0.75" right="0.75" top="0.26899999380111694" bottom="0.26899999380111694" header="0" footer="0"/>
  <pageSetup paperSize="9" scale="51" pageOrder="overThenDown"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
  <sheetViews>
    <sheetView workbookViewId="0"/>
  </sheetViews>
  <sheetFormatPr defaultColWidth="10" defaultRowHeight="13.5"/>
  <cols>
    <col min="1" max="1" width="12.875" customWidth="1"/>
    <col min="2" max="2" width="41" customWidth="1"/>
    <col min="3" max="5" width="25.625" customWidth="1"/>
    <col min="6" max="6" width="9.75" customWidth="1"/>
  </cols>
  <sheetData>
    <row r="1" spans="1:5" ht="22.7" customHeight="1">
      <c r="A1" s="4" t="s">
        <v>23</v>
      </c>
      <c r="B1" s="4"/>
      <c r="C1" s="4"/>
      <c r="D1" s="4"/>
      <c r="E1" s="4" t="s">
        <v>0</v>
      </c>
    </row>
    <row r="2" spans="1:5" ht="57" customHeight="1">
      <c r="A2" s="39" t="s">
        <v>207</v>
      </c>
      <c r="B2" s="39"/>
      <c r="C2" s="39"/>
      <c r="D2" s="39"/>
      <c r="E2" s="39"/>
    </row>
    <row r="3" spans="1:5" ht="22.7" customHeight="1">
      <c r="A3" s="42"/>
      <c r="B3" s="42"/>
      <c r="C3" s="42"/>
      <c r="D3" s="14" t="s">
        <v>208</v>
      </c>
      <c r="E3" s="24" t="s">
        <v>31</v>
      </c>
    </row>
    <row r="4" spans="1:5" ht="28.5" customHeight="1">
      <c r="A4" s="41" t="s">
        <v>209</v>
      </c>
      <c r="B4" s="41"/>
      <c r="C4" s="41" t="s">
        <v>210</v>
      </c>
      <c r="D4" s="41"/>
      <c r="E4" s="41"/>
    </row>
    <row r="5" spans="1:5" ht="28.5" customHeight="1">
      <c r="A5" s="6" t="s">
        <v>104</v>
      </c>
      <c r="B5" s="6" t="s">
        <v>105</v>
      </c>
      <c r="C5" s="6" t="s">
        <v>86</v>
      </c>
      <c r="D5" s="6" t="s">
        <v>204</v>
      </c>
      <c r="E5" s="6" t="s">
        <v>205</v>
      </c>
    </row>
    <row r="6" spans="1:5" ht="34.15" customHeight="1">
      <c r="A6" s="15" t="s">
        <v>211</v>
      </c>
      <c r="B6" s="15" t="s">
        <v>212</v>
      </c>
      <c r="C6" s="11">
        <v>149.40950599999999</v>
      </c>
      <c r="D6" s="16">
        <v>149.40950599999999</v>
      </c>
      <c r="E6" s="16"/>
    </row>
    <row r="7" spans="1:5" ht="34.15" customHeight="1">
      <c r="A7" s="17" t="s">
        <v>213</v>
      </c>
      <c r="B7" s="18" t="s">
        <v>214</v>
      </c>
      <c r="C7" s="11">
        <v>50.223599999999998</v>
      </c>
      <c r="D7" s="9">
        <v>50.223599999999998</v>
      </c>
      <c r="E7" s="9"/>
    </row>
    <row r="8" spans="1:5" ht="34.15" customHeight="1">
      <c r="A8" s="17" t="s">
        <v>215</v>
      </c>
      <c r="B8" s="18" t="s">
        <v>216</v>
      </c>
      <c r="C8" s="11">
        <v>42.013199999999998</v>
      </c>
      <c r="D8" s="9">
        <v>42.013199999999998</v>
      </c>
      <c r="E8" s="9"/>
    </row>
    <row r="9" spans="1:5" ht="34.15" customHeight="1">
      <c r="A9" s="17" t="s">
        <v>217</v>
      </c>
      <c r="B9" s="18" t="s">
        <v>218</v>
      </c>
      <c r="C9" s="11">
        <v>2.6688999999999998</v>
      </c>
      <c r="D9" s="9">
        <v>2.6688999999999998</v>
      </c>
      <c r="E9" s="9"/>
    </row>
    <row r="10" spans="1:5" ht="34.15" customHeight="1">
      <c r="A10" s="17" t="s">
        <v>219</v>
      </c>
      <c r="B10" s="18" t="s">
        <v>220</v>
      </c>
      <c r="C10" s="11">
        <v>13.218</v>
      </c>
      <c r="D10" s="9">
        <v>13.218</v>
      </c>
      <c r="E10" s="9"/>
    </row>
    <row r="11" spans="1:5" ht="34.15" customHeight="1">
      <c r="A11" s="17" t="s">
        <v>221</v>
      </c>
      <c r="B11" s="18" t="s">
        <v>222</v>
      </c>
      <c r="C11" s="11">
        <v>15.198352</v>
      </c>
      <c r="D11" s="9">
        <v>15.198352</v>
      </c>
      <c r="E11" s="9"/>
    </row>
    <row r="12" spans="1:5" ht="34.15" customHeight="1">
      <c r="A12" s="17" t="s">
        <v>223</v>
      </c>
      <c r="B12" s="18" t="s">
        <v>224</v>
      </c>
      <c r="C12" s="11">
        <v>9.1603910000000006</v>
      </c>
      <c r="D12" s="9">
        <v>9.1603910000000006</v>
      </c>
      <c r="E12" s="9"/>
    </row>
    <row r="13" spans="1:5" ht="34.15" customHeight="1">
      <c r="A13" s="17" t="s">
        <v>225</v>
      </c>
      <c r="B13" s="18" t="s">
        <v>226</v>
      </c>
      <c r="C13" s="11">
        <v>0.45325900000000002</v>
      </c>
      <c r="D13" s="9">
        <v>0.45325900000000002</v>
      </c>
      <c r="E13" s="9"/>
    </row>
    <row r="14" spans="1:5" ht="34.15" customHeight="1">
      <c r="A14" s="17" t="s">
        <v>227</v>
      </c>
      <c r="B14" s="18" t="s">
        <v>162</v>
      </c>
      <c r="C14" s="11">
        <v>12.974843999999999</v>
      </c>
      <c r="D14" s="9">
        <v>12.974843999999999</v>
      </c>
      <c r="E14" s="9"/>
    </row>
    <row r="15" spans="1:5" ht="34.15" customHeight="1">
      <c r="A15" s="17" t="s">
        <v>228</v>
      </c>
      <c r="B15" s="18" t="s">
        <v>229</v>
      </c>
      <c r="C15" s="11">
        <v>3.4989599999999998</v>
      </c>
      <c r="D15" s="9">
        <v>3.4989599999999998</v>
      </c>
      <c r="E15" s="9"/>
    </row>
    <row r="16" spans="1:5" ht="34.15" customHeight="1">
      <c r="A16" s="15" t="s">
        <v>230</v>
      </c>
      <c r="B16" s="15" t="s">
        <v>231</v>
      </c>
      <c r="C16" s="11">
        <v>11.2729</v>
      </c>
      <c r="D16" s="16"/>
      <c r="E16" s="16">
        <v>11.2729</v>
      </c>
    </row>
    <row r="17" spans="1:5" ht="34.15" customHeight="1">
      <c r="A17" s="17" t="s">
        <v>232</v>
      </c>
      <c r="B17" s="18" t="s">
        <v>233</v>
      </c>
      <c r="C17" s="11">
        <v>2</v>
      </c>
      <c r="D17" s="9"/>
      <c r="E17" s="9">
        <v>2</v>
      </c>
    </row>
    <row r="18" spans="1:5" ht="34.15" customHeight="1">
      <c r="A18" s="17" t="s">
        <v>234</v>
      </c>
      <c r="B18" s="18" t="s">
        <v>235</v>
      </c>
      <c r="C18" s="11">
        <v>0.308</v>
      </c>
      <c r="D18" s="9"/>
      <c r="E18" s="9">
        <v>0.308</v>
      </c>
    </row>
    <row r="19" spans="1:5" ht="34.15" customHeight="1">
      <c r="A19" s="17" t="s">
        <v>236</v>
      </c>
      <c r="B19" s="18" t="s">
        <v>237</v>
      </c>
      <c r="C19" s="11">
        <v>0.3</v>
      </c>
      <c r="D19" s="9"/>
      <c r="E19" s="9">
        <v>0.3</v>
      </c>
    </row>
    <row r="20" spans="1:5" ht="34.15" customHeight="1">
      <c r="A20" s="17" t="s">
        <v>238</v>
      </c>
      <c r="B20" s="18" t="s">
        <v>239</v>
      </c>
      <c r="C20" s="11">
        <v>0.4</v>
      </c>
      <c r="D20" s="9"/>
      <c r="E20" s="9">
        <v>0.4</v>
      </c>
    </row>
    <row r="21" spans="1:5" ht="34.15" customHeight="1">
      <c r="A21" s="17" t="s">
        <v>240</v>
      </c>
      <c r="B21" s="18" t="s">
        <v>241</v>
      </c>
      <c r="C21" s="11">
        <v>1.3249</v>
      </c>
      <c r="D21" s="9"/>
      <c r="E21" s="9">
        <v>1.3249</v>
      </c>
    </row>
    <row r="22" spans="1:5" ht="34.15" customHeight="1">
      <c r="A22" s="17" t="s">
        <v>242</v>
      </c>
      <c r="B22" s="18" t="s">
        <v>243</v>
      </c>
      <c r="C22" s="11">
        <v>1</v>
      </c>
      <c r="D22" s="9"/>
      <c r="E22" s="9">
        <v>1</v>
      </c>
    </row>
    <row r="23" spans="1:5" ht="34.15" customHeight="1">
      <c r="A23" s="17" t="s">
        <v>244</v>
      </c>
      <c r="B23" s="18" t="s">
        <v>245</v>
      </c>
      <c r="C23" s="11">
        <v>5.94</v>
      </c>
      <c r="D23" s="9"/>
      <c r="E23" s="9">
        <v>5.94</v>
      </c>
    </row>
    <row r="24" spans="1:5" ht="34.15" customHeight="1">
      <c r="A24" s="15" t="s">
        <v>246</v>
      </c>
      <c r="B24" s="15" t="s">
        <v>247</v>
      </c>
      <c r="C24" s="11">
        <v>0.67949999999999999</v>
      </c>
      <c r="D24" s="16">
        <v>0.67949999999999999</v>
      </c>
      <c r="E24" s="16"/>
    </row>
    <row r="25" spans="1:5" ht="34.15" customHeight="1">
      <c r="A25" s="17" t="s">
        <v>248</v>
      </c>
      <c r="B25" s="18" t="s">
        <v>249</v>
      </c>
      <c r="C25" s="11">
        <v>0.67949999999999999</v>
      </c>
      <c r="D25" s="9">
        <v>0.67949999999999999</v>
      </c>
      <c r="E25" s="9"/>
    </row>
    <row r="26" spans="1:5" ht="34.15" customHeight="1">
      <c r="A26" s="41" t="s">
        <v>86</v>
      </c>
      <c r="B26" s="41"/>
      <c r="C26" s="11">
        <v>161.361906</v>
      </c>
      <c r="D26" s="11">
        <v>150.08900600000001</v>
      </c>
      <c r="E26" s="11">
        <v>11.2729</v>
      </c>
    </row>
  </sheetData>
  <mergeCells count="5">
    <mergeCell ref="A2:E2"/>
    <mergeCell ref="A3:C3"/>
    <mergeCell ref="A4:B4"/>
    <mergeCell ref="C4:E4"/>
    <mergeCell ref="A26:B26"/>
  </mergeCells>
  <phoneticPr fontId="11" type="noConversion"/>
  <pageMargins left="0.75" right="0.75" top="0.26899999380111694" bottom="0.26899999380111694" header="0" footer="0"/>
  <pageSetup paperSize="9" scale="67"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
  <sheetViews>
    <sheetView topLeftCell="G1" workbookViewId="0">
      <selection activeCell="K24" sqref="K24"/>
    </sheetView>
  </sheetViews>
  <sheetFormatPr defaultColWidth="10" defaultRowHeight="13.5"/>
  <cols>
    <col min="1" max="1" width="30.75" customWidth="1"/>
    <col min="2" max="5" width="18" customWidth="1"/>
    <col min="6" max="7" width="15.375" customWidth="1"/>
    <col min="8" max="11" width="18" customWidth="1"/>
    <col min="12" max="13" width="15.375" customWidth="1"/>
    <col min="14" max="17" width="18" customWidth="1"/>
    <col min="18" max="19" width="15.375" customWidth="1"/>
    <col min="20" max="20" width="9.75" customWidth="1"/>
  </cols>
  <sheetData>
    <row r="1" spans="1:19" ht="22.7" customHeight="1">
      <c r="A1" s="4" t="s">
        <v>24</v>
      </c>
      <c r="C1" s="4"/>
      <c r="D1" s="4"/>
      <c r="E1" s="4"/>
      <c r="F1" s="4"/>
      <c r="G1" s="4"/>
      <c r="H1" s="4" t="s">
        <v>0</v>
      </c>
    </row>
    <row r="2" spans="1:19" ht="57" customHeight="1">
      <c r="A2" s="39" t="s">
        <v>250</v>
      </c>
      <c r="B2" s="39"/>
      <c r="C2" s="39"/>
      <c r="D2" s="39"/>
      <c r="E2" s="39"/>
      <c r="F2" s="39"/>
      <c r="G2" s="39"/>
      <c r="H2" s="39"/>
      <c r="I2" s="39"/>
      <c r="J2" s="39"/>
      <c r="K2" s="39"/>
      <c r="L2" s="39"/>
      <c r="M2" s="39"/>
      <c r="N2" s="39"/>
      <c r="O2" s="39"/>
      <c r="P2" s="39"/>
      <c r="Q2" s="39"/>
      <c r="R2" s="39"/>
      <c r="S2" s="39"/>
    </row>
    <row r="3" spans="1:19" ht="22.7" customHeight="1">
      <c r="A3" s="42"/>
      <c r="B3" s="42"/>
      <c r="C3" s="42"/>
      <c r="D3" s="42"/>
      <c r="E3" s="42"/>
      <c r="F3" s="42"/>
      <c r="G3" s="14"/>
      <c r="S3" s="24" t="s">
        <v>31</v>
      </c>
    </row>
    <row r="4" spans="1:19" ht="28.5" customHeight="1">
      <c r="A4" s="45" t="s">
        <v>251</v>
      </c>
      <c r="B4" s="45" t="s">
        <v>252</v>
      </c>
      <c r="C4" s="45"/>
      <c r="D4" s="45"/>
      <c r="E4" s="45"/>
      <c r="F4" s="45"/>
      <c r="G4" s="45"/>
      <c r="H4" s="45" t="s">
        <v>253</v>
      </c>
      <c r="I4" s="45"/>
      <c r="J4" s="45"/>
      <c r="K4" s="45"/>
      <c r="L4" s="45"/>
      <c r="M4" s="45"/>
      <c r="N4" s="45" t="s">
        <v>254</v>
      </c>
      <c r="O4" s="45"/>
      <c r="P4" s="45"/>
      <c r="Q4" s="45"/>
      <c r="R4" s="45"/>
      <c r="S4" s="45"/>
    </row>
    <row r="5" spans="1:19" ht="28.5" customHeight="1">
      <c r="A5" s="45"/>
      <c r="B5" s="45" t="s">
        <v>255</v>
      </c>
      <c r="C5" s="45" t="s">
        <v>256</v>
      </c>
      <c r="D5" s="45" t="s">
        <v>257</v>
      </c>
      <c r="E5" s="45"/>
      <c r="F5" s="45"/>
      <c r="G5" s="45" t="s">
        <v>239</v>
      </c>
      <c r="H5" s="45" t="s">
        <v>255</v>
      </c>
      <c r="I5" s="45" t="s">
        <v>256</v>
      </c>
      <c r="J5" s="45" t="s">
        <v>257</v>
      </c>
      <c r="K5" s="45"/>
      <c r="L5" s="45"/>
      <c r="M5" s="45" t="s">
        <v>239</v>
      </c>
      <c r="N5" s="45" t="s">
        <v>255</v>
      </c>
      <c r="O5" s="45" t="s">
        <v>256</v>
      </c>
      <c r="P5" s="45" t="s">
        <v>257</v>
      </c>
      <c r="Q5" s="45"/>
      <c r="R5" s="45"/>
      <c r="S5" s="45" t="s">
        <v>239</v>
      </c>
    </row>
    <row r="6" spans="1:19" ht="34.15" customHeight="1">
      <c r="A6" s="45"/>
      <c r="B6" s="45"/>
      <c r="C6" s="45"/>
      <c r="D6" s="7" t="s">
        <v>88</v>
      </c>
      <c r="E6" s="7" t="s">
        <v>258</v>
      </c>
      <c r="F6" s="7" t="s">
        <v>243</v>
      </c>
      <c r="G6" s="45"/>
      <c r="H6" s="45"/>
      <c r="I6" s="45"/>
      <c r="J6" s="7" t="s">
        <v>88</v>
      </c>
      <c r="K6" s="7" t="s">
        <v>258</v>
      </c>
      <c r="L6" s="7" t="s">
        <v>243</v>
      </c>
      <c r="M6" s="45"/>
      <c r="N6" s="45"/>
      <c r="O6" s="45"/>
      <c r="P6" s="7" t="s">
        <v>88</v>
      </c>
      <c r="Q6" s="7" t="s">
        <v>258</v>
      </c>
      <c r="R6" s="7" t="s">
        <v>243</v>
      </c>
      <c r="S6" s="45"/>
    </row>
    <row r="7" spans="1:19" ht="34.15" customHeight="1">
      <c r="A7" s="25" t="s">
        <v>259</v>
      </c>
      <c r="B7" s="26">
        <v>7.68</v>
      </c>
      <c r="C7" s="27"/>
      <c r="D7" s="26">
        <v>7.35</v>
      </c>
      <c r="E7" s="27"/>
      <c r="F7" s="27">
        <v>7.35</v>
      </c>
      <c r="G7" s="27">
        <v>0.33</v>
      </c>
      <c r="H7" s="26">
        <v>7.68</v>
      </c>
      <c r="I7" s="27"/>
      <c r="J7" s="26">
        <v>7.35</v>
      </c>
      <c r="K7" s="27"/>
      <c r="L7" s="27">
        <v>7.35</v>
      </c>
      <c r="M7" s="27">
        <v>0.33</v>
      </c>
      <c r="N7" s="26">
        <v>7.68</v>
      </c>
      <c r="O7" s="27">
        <v>0</v>
      </c>
      <c r="P7" s="26">
        <v>7.08</v>
      </c>
      <c r="Q7" s="27">
        <v>0</v>
      </c>
      <c r="R7" s="27">
        <v>7.08</v>
      </c>
      <c r="S7" s="27">
        <v>0.6</v>
      </c>
    </row>
  </sheetData>
  <mergeCells count="18">
    <mergeCell ref="A2:S2"/>
    <mergeCell ref="A3:F3"/>
    <mergeCell ref="A4:A6"/>
    <mergeCell ref="B4:G4"/>
    <mergeCell ref="H4:M4"/>
    <mergeCell ref="N4:S4"/>
    <mergeCell ref="B5:B6"/>
    <mergeCell ref="C5:C6"/>
    <mergeCell ref="D5:F5"/>
    <mergeCell ref="G5:G6"/>
    <mergeCell ref="H5:H6"/>
    <mergeCell ref="I5:I6"/>
    <mergeCell ref="J5:L5"/>
    <mergeCell ref="M5:M6"/>
    <mergeCell ref="N5:N6"/>
    <mergeCell ref="O5:O6"/>
    <mergeCell ref="P5:R5"/>
    <mergeCell ref="S5:S6"/>
  </mergeCells>
  <phoneticPr fontId="11" type="noConversion"/>
  <pageMargins left="0.75" right="0.75" top="0.26899999380111694" bottom="0.26899999380111694" header="0" footer="0"/>
  <pageSetup paperSize="9" scale="39" pageOrder="overThenDown"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B11" sqref="B11"/>
    </sheetView>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25</v>
      </c>
      <c r="B1" s="4"/>
      <c r="C1" s="4"/>
      <c r="D1" s="4"/>
      <c r="E1" s="4" t="s">
        <v>0</v>
      </c>
    </row>
    <row r="2" spans="1:5" ht="57" customHeight="1">
      <c r="A2" s="39" t="s">
        <v>489</v>
      </c>
      <c r="B2" s="39"/>
      <c r="C2" s="39"/>
      <c r="D2" s="39"/>
      <c r="E2" s="39"/>
    </row>
    <row r="3" spans="1:5" ht="22.7" customHeight="1">
      <c r="A3" s="42"/>
      <c r="B3" s="42"/>
      <c r="C3" s="42"/>
      <c r="D3" s="4"/>
      <c r="E3" s="5" t="s">
        <v>31</v>
      </c>
    </row>
    <row r="4" spans="1:5" ht="28.5" customHeight="1">
      <c r="A4" s="41" t="s">
        <v>104</v>
      </c>
      <c r="B4" s="41" t="s">
        <v>105</v>
      </c>
      <c r="C4" s="41" t="s">
        <v>260</v>
      </c>
      <c r="D4" s="41"/>
      <c r="E4" s="41"/>
    </row>
    <row r="5" spans="1:5" ht="28.5" customHeight="1">
      <c r="A5" s="41"/>
      <c r="B5" s="41"/>
      <c r="C5" s="6" t="s">
        <v>86</v>
      </c>
      <c r="D5" s="6" t="s">
        <v>106</v>
      </c>
      <c r="E5" s="6" t="s">
        <v>107</v>
      </c>
    </row>
    <row r="6" spans="1:5" ht="34.15" customHeight="1">
      <c r="A6" s="15"/>
      <c r="B6" s="15"/>
      <c r="C6" s="11"/>
      <c r="D6" s="16"/>
      <c r="E6" s="16"/>
    </row>
    <row r="7" spans="1:5" ht="34.15" customHeight="1">
      <c r="A7" s="17"/>
      <c r="B7" s="18"/>
      <c r="C7" s="11"/>
      <c r="D7" s="16"/>
      <c r="E7" s="16"/>
    </row>
    <row r="8" spans="1:5" ht="34.15" customHeight="1">
      <c r="A8" s="18"/>
      <c r="B8" s="23"/>
      <c r="C8" s="11"/>
      <c r="D8" s="9"/>
      <c r="E8" s="9"/>
    </row>
    <row r="9" spans="1:5" ht="34.15" customHeight="1">
      <c r="A9" s="12"/>
      <c r="B9" s="6" t="s">
        <v>206</v>
      </c>
      <c r="C9" s="11"/>
      <c r="D9" s="11"/>
      <c r="E9" s="11"/>
    </row>
    <row r="11" spans="1:5">
      <c r="B11" t="s">
        <v>490</v>
      </c>
    </row>
  </sheetData>
  <mergeCells count="5">
    <mergeCell ref="A2:E2"/>
    <mergeCell ref="A3:C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D18" sqref="D18"/>
    </sheetView>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26</v>
      </c>
      <c r="B1" s="4"/>
      <c r="C1" s="4"/>
      <c r="D1" s="4"/>
      <c r="E1" s="4" t="s">
        <v>0</v>
      </c>
    </row>
    <row r="2" spans="1:5" ht="57" customHeight="1">
      <c r="A2" s="39" t="s">
        <v>491</v>
      </c>
      <c r="B2" s="39"/>
      <c r="C2" s="39"/>
      <c r="D2" s="39"/>
      <c r="E2" s="39"/>
    </row>
    <row r="3" spans="1:5" ht="14.25" customHeight="1">
      <c r="A3" s="42"/>
      <c r="B3" s="42"/>
      <c r="C3" s="42"/>
      <c r="D3" s="42"/>
      <c r="E3" s="5" t="s">
        <v>31</v>
      </c>
    </row>
    <row r="4" spans="1:5" ht="28.5" customHeight="1">
      <c r="A4" s="41" t="s">
        <v>104</v>
      </c>
      <c r="B4" s="41" t="s">
        <v>105</v>
      </c>
      <c r="C4" s="41" t="s">
        <v>261</v>
      </c>
      <c r="D4" s="41"/>
      <c r="E4" s="41"/>
    </row>
    <row r="5" spans="1:5" ht="28.5" customHeight="1">
      <c r="A5" s="41"/>
      <c r="B5" s="41"/>
      <c r="C5" s="6" t="s">
        <v>86</v>
      </c>
      <c r="D5" s="6" t="s">
        <v>106</v>
      </c>
      <c r="E5" s="6" t="s">
        <v>107</v>
      </c>
    </row>
    <row r="6" spans="1:5" ht="34.15" customHeight="1">
      <c r="A6" s="15"/>
      <c r="B6" s="15"/>
      <c r="C6" s="11"/>
      <c r="D6" s="16"/>
      <c r="E6" s="16"/>
    </row>
    <row r="7" spans="1:5" ht="34.15" customHeight="1">
      <c r="A7" s="17"/>
      <c r="B7" s="18"/>
      <c r="C7" s="11"/>
      <c r="D7" s="16"/>
      <c r="E7" s="11"/>
    </row>
    <row r="8" spans="1:5" ht="34.15" customHeight="1">
      <c r="A8" s="18"/>
      <c r="B8" s="23"/>
      <c r="C8" s="11"/>
      <c r="D8" s="9"/>
      <c r="E8" s="9"/>
    </row>
    <row r="9" spans="1:5" ht="34.15" customHeight="1">
      <c r="A9" s="41" t="s">
        <v>86</v>
      </c>
      <c r="B9" s="41"/>
      <c r="C9" s="11"/>
      <c r="D9" s="11"/>
      <c r="E9" s="11"/>
    </row>
    <row r="11" spans="1:5">
      <c r="B11" t="s">
        <v>492</v>
      </c>
    </row>
  </sheetData>
  <mergeCells count="6">
    <mergeCell ref="A9:B9"/>
    <mergeCell ref="A2:E2"/>
    <mergeCell ref="A3:D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
  <sheetViews>
    <sheetView tabSelected="1" workbookViewId="0">
      <selection activeCell="F23" sqref="F23"/>
    </sheetView>
  </sheetViews>
  <sheetFormatPr defaultColWidth="10" defaultRowHeight="13.5"/>
  <cols>
    <col min="1" max="1" width="15.375" customWidth="1"/>
    <col min="2" max="2" width="45.5" customWidth="1"/>
    <col min="3" max="3" width="12.875" customWidth="1"/>
    <col min="4" max="4" width="30.75" customWidth="1"/>
    <col min="5" max="13" width="12.875" customWidth="1"/>
    <col min="14" max="14" width="9.75" customWidth="1"/>
  </cols>
  <sheetData>
    <row r="1" spans="1:13" ht="22.7" customHeight="1">
      <c r="A1" s="4" t="s">
        <v>27</v>
      </c>
      <c r="B1" s="4"/>
      <c r="D1" s="4"/>
      <c r="E1" s="4"/>
      <c r="F1" s="4"/>
      <c r="G1" s="4"/>
      <c r="H1" s="4"/>
      <c r="I1" s="4"/>
      <c r="J1" s="4"/>
      <c r="K1" s="4"/>
      <c r="L1" s="4"/>
      <c r="M1" s="4" t="s">
        <v>0</v>
      </c>
    </row>
    <row r="2" spans="1:13" ht="57" customHeight="1">
      <c r="A2" s="39" t="s">
        <v>262</v>
      </c>
      <c r="B2" s="39"/>
      <c r="C2" s="39"/>
      <c r="D2" s="39"/>
      <c r="E2" s="39"/>
      <c r="F2" s="39"/>
      <c r="G2" s="39"/>
      <c r="H2" s="39"/>
      <c r="I2" s="39"/>
      <c r="J2" s="39"/>
      <c r="K2" s="39"/>
      <c r="L2" s="39"/>
      <c r="M2" s="39"/>
    </row>
    <row r="3" spans="1:13" ht="22.7" customHeight="1">
      <c r="A3" s="42"/>
      <c r="B3" s="42"/>
      <c r="C3" s="42"/>
      <c r="D3" s="42"/>
      <c r="E3" s="42"/>
      <c r="F3" s="42"/>
      <c r="G3" s="42"/>
      <c r="H3" s="42"/>
      <c r="I3" s="42"/>
      <c r="J3" s="42"/>
      <c r="K3" s="4"/>
      <c r="L3" s="44" t="s">
        <v>31</v>
      </c>
      <c r="M3" s="44"/>
    </row>
    <row r="4" spans="1:13" ht="28.5" customHeight="1">
      <c r="A4" s="41" t="s">
        <v>263</v>
      </c>
      <c r="B4" s="41" t="s">
        <v>264</v>
      </c>
      <c r="C4" s="41" t="s">
        <v>265</v>
      </c>
      <c r="D4" s="41" t="s">
        <v>266</v>
      </c>
      <c r="E4" s="41" t="s">
        <v>86</v>
      </c>
      <c r="F4" s="41" t="s">
        <v>267</v>
      </c>
      <c r="G4" s="41"/>
      <c r="H4" s="41"/>
      <c r="I4" s="41" t="s">
        <v>268</v>
      </c>
      <c r="J4" s="41"/>
      <c r="K4" s="41"/>
      <c r="L4" s="41" t="s">
        <v>92</v>
      </c>
      <c r="M4" s="41" t="s">
        <v>98</v>
      </c>
    </row>
    <row r="5" spans="1:13" ht="28.7" customHeight="1">
      <c r="A5" s="41"/>
      <c r="B5" s="41"/>
      <c r="C5" s="41"/>
      <c r="D5" s="41"/>
      <c r="E5" s="41"/>
      <c r="F5" s="6" t="s">
        <v>89</v>
      </c>
      <c r="G5" s="6" t="s">
        <v>90</v>
      </c>
      <c r="H5" s="6" t="s">
        <v>91</v>
      </c>
      <c r="I5" s="6" t="s">
        <v>89</v>
      </c>
      <c r="J5" s="6" t="s">
        <v>90</v>
      </c>
      <c r="K5" s="6" t="s">
        <v>91</v>
      </c>
      <c r="L5" s="41"/>
      <c r="M5" s="41"/>
    </row>
    <row r="6" spans="1:13" ht="40.700000000000003" customHeight="1">
      <c r="A6" s="15" t="s">
        <v>269</v>
      </c>
      <c r="B6" s="15" t="s">
        <v>270</v>
      </c>
      <c r="C6" s="15" t="s">
        <v>101</v>
      </c>
      <c r="D6" s="15" t="s">
        <v>102</v>
      </c>
      <c r="E6" s="11">
        <f>F6-I6</f>
        <v>31.86</v>
      </c>
      <c r="F6" s="9">
        <v>31.86</v>
      </c>
      <c r="G6" s="9"/>
      <c r="H6" s="9"/>
      <c r="I6" s="9"/>
      <c r="J6" s="9"/>
      <c r="K6" s="9"/>
      <c r="L6" s="9"/>
      <c r="M6" s="9"/>
    </row>
    <row r="7" spans="1:13" ht="54.2" customHeight="1">
      <c r="A7" s="49" t="s">
        <v>271</v>
      </c>
      <c r="B7" s="49" t="s">
        <v>2</v>
      </c>
      <c r="C7" s="49" t="s">
        <v>101</v>
      </c>
      <c r="D7" s="49" t="s">
        <v>102</v>
      </c>
      <c r="E7" s="50">
        <f t="shared" ref="E7:E32" si="0">F7-I7</f>
        <v>0</v>
      </c>
      <c r="F7" s="51"/>
      <c r="G7" s="51"/>
      <c r="H7" s="51"/>
      <c r="I7" s="51">
        <f>7.56-7.56</f>
        <v>0</v>
      </c>
      <c r="J7" s="51"/>
      <c r="K7" s="51"/>
      <c r="L7" s="51"/>
      <c r="M7" s="51"/>
    </row>
    <row r="8" spans="1:13" ht="34.15" customHeight="1">
      <c r="A8" s="15" t="s">
        <v>269</v>
      </c>
      <c r="B8" s="15" t="s">
        <v>272</v>
      </c>
      <c r="C8" s="15" t="s">
        <v>101</v>
      </c>
      <c r="D8" s="15" t="s">
        <v>102</v>
      </c>
      <c r="E8" s="11">
        <f t="shared" si="0"/>
        <v>0.9</v>
      </c>
      <c r="F8" s="9">
        <v>0.9</v>
      </c>
      <c r="G8" s="9"/>
      <c r="H8" s="9"/>
      <c r="I8" s="9"/>
      <c r="J8" s="9"/>
      <c r="K8" s="9"/>
      <c r="L8" s="9"/>
      <c r="M8" s="9"/>
    </row>
    <row r="9" spans="1:13" ht="34.15" customHeight="1">
      <c r="A9" s="15" t="s">
        <v>269</v>
      </c>
      <c r="B9" s="15" t="s">
        <v>273</v>
      </c>
      <c r="C9" s="15" t="s">
        <v>101</v>
      </c>
      <c r="D9" s="15" t="s">
        <v>102</v>
      </c>
      <c r="E9" s="11">
        <f t="shared" si="0"/>
        <v>355.85</v>
      </c>
      <c r="F9" s="9">
        <v>355.85</v>
      </c>
      <c r="G9" s="9"/>
      <c r="H9" s="9"/>
      <c r="I9" s="9"/>
      <c r="J9" s="9"/>
      <c r="K9" s="9"/>
      <c r="L9" s="9"/>
      <c r="M9" s="9"/>
    </row>
    <row r="10" spans="1:13" ht="34.15" customHeight="1">
      <c r="A10" s="15" t="s">
        <v>269</v>
      </c>
      <c r="B10" s="15" t="s">
        <v>274</v>
      </c>
      <c r="C10" s="15" t="s">
        <v>101</v>
      </c>
      <c r="D10" s="15" t="s">
        <v>102</v>
      </c>
      <c r="E10" s="11">
        <f t="shared" si="0"/>
        <v>139.5</v>
      </c>
      <c r="F10" s="9">
        <v>139.5</v>
      </c>
      <c r="G10" s="9"/>
      <c r="H10" s="9"/>
      <c r="I10" s="9"/>
      <c r="J10" s="9"/>
      <c r="K10" s="9"/>
      <c r="L10" s="9"/>
      <c r="M10" s="9"/>
    </row>
    <row r="11" spans="1:13" ht="34.15" customHeight="1">
      <c r="A11" s="15" t="s">
        <v>269</v>
      </c>
      <c r="B11" s="15" t="s">
        <v>275</v>
      </c>
      <c r="C11" s="15" t="s">
        <v>101</v>
      </c>
      <c r="D11" s="15" t="s">
        <v>102</v>
      </c>
      <c r="E11" s="11">
        <f t="shared" si="0"/>
        <v>1.5</v>
      </c>
      <c r="F11" s="9">
        <v>1.5</v>
      </c>
      <c r="G11" s="9"/>
      <c r="H11" s="9"/>
      <c r="I11" s="9"/>
      <c r="J11" s="9"/>
      <c r="K11" s="9"/>
      <c r="L11" s="9"/>
      <c r="M11" s="9"/>
    </row>
    <row r="12" spans="1:13" ht="40.700000000000003" customHeight="1">
      <c r="A12" s="15" t="s">
        <v>269</v>
      </c>
      <c r="B12" s="15" t="s">
        <v>276</v>
      </c>
      <c r="C12" s="15" t="s">
        <v>101</v>
      </c>
      <c r="D12" s="15" t="s">
        <v>102</v>
      </c>
      <c r="E12" s="11">
        <f t="shared" si="0"/>
        <v>0.3</v>
      </c>
      <c r="F12" s="9">
        <v>0.3</v>
      </c>
      <c r="G12" s="9"/>
      <c r="H12" s="9"/>
      <c r="I12" s="9"/>
      <c r="J12" s="9"/>
      <c r="K12" s="9"/>
      <c r="L12" s="9"/>
      <c r="M12" s="9"/>
    </row>
    <row r="13" spans="1:13" ht="34.15" customHeight="1">
      <c r="A13" s="49" t="s">
        <v>271</v>
      </c>
      <c r="B13" s="49" t="s">
        <v>277</v>
      </c>
      <c r="C13" s="49" t="s">
        <v>101</v>
      </c>
      <c r="D13" s="49" t="s">
        <v>102</v>
      </c>
      <c r="E13" s="50">
        <f t="shared" si="0"/>
        <v>133.99</v>
      </c>
      <c r="F13" s="51">
        <f>133.99</f>
        <v>133.99</v>
      </c>
      <c r="G13" s="51"/>
      <c r="H13" s="51"/>
      <c r="I13" s="51"/>
      <c r="J13" s="51"/>
      <c r="K13" s="9"/>
      <c r="L13" s="9"/>
      <c r="M13" s="9"/>
    </row>
    <row r="14" spans="1:13" ht="34.15" customHeight="1">
      <c r="A14" s="49" t="s">
        <v>269</v>
      </c>
      <c r="B14" s="49" t="s">
        <v>278</v>
      </c>
      <c r="C14" s="49" t="s">
        <v>101</v>
      </c>
      <c r="D14" s="49" t="s">
        <v>102</v>
      </c>
      <c r="E14" s="50">
        <f t="shared" si="0"/>
        <v>10.15</v>
      </c>
      <c r="F14" s="51">
        <v>10.15</v>
      </c>
      <c r="G14" s="51"/>
      <c r="H14" s="51"/>
      <c r="I14" s="51"/>
      <c r="J14" s="51"/>
      <c r="K14" s="9"/>
      <c r="L14" s="9"/>
      <c r="M14" s="9"/>
    </row>
    <row r="15" spans="1:13" ht="34.15" customHeight="1">
      <c r="A15" s="49" t="s">
        <v>271</v>
      </c>
      <c r="B15" s="49" t="s">
        <v>132</v>
      </c>
      <c r="C15" s="49" t="s">
        <v>101</v>
      </c>
      <c r="D15" s="49" t="s">
        <v>102</v>
      </c>
      <c r="E15" s="50">
        <f t="shared" si="0"/>
        <v>0</v>
      </c>
      <c r="F15" s="51">
        <f>434.4-434.4</f>
        <v>0</v>
      </c>
      <c r="G15" s="51"/>
      <c r="H15" s="51"/>
      <c r="I15" s="51">
        <f>21.154648-21.154648</f>
        <v>0</v>
      </c>
      <c r="J15" s="51"/>
      <c r="K15" s="9"/>
      <c r="L15" s="9"/>
      <c r="M15" s="9"/>
    </row>
    <row r="16" spans="1:13" ht="40.700000000000003" customHeight="1">
      <c r="A16" s="15" t="s">
        <v>269</v>
      </c>
      <c r="B16" s="15" t="s">
        <v>279</v>
      </c>
      <c r="C16" s="15" t="s">
        <v>101</v>
      </c>
      <c r="D16" s="15" t="s">
        <v>102</v>
      </c>
      <c r="E16" s="11">
        <f t="shared" si="0"/>
        <v>3</v>
      </c>
      <c r="F16" s="9">
        <v>3</v>
      </c>
      <c r="G16" s="9"/>
      <c r="H16" s="9"/>
      <c r="I16" s="9"/>
      <c r="J16" s="9"/>
      <c r="K16" s="9"/>
      <c r="L16" s="9"/>
      <c r="M16" s="9"/>
    </row>
    <row r="17" spans="1:13" ht="54.2" customHeight="1">
      <c r="A17" s="15" t="s">
        <v>269</v>
      </c>
      <c r="B17" s="15" t="s">
        <v>280</v>
      </c>
      <c r="C17" s="15" t="s">
        <v>101</v>
      </c>
      <c r="D17" s="15" t="s">
        <v>102</v>
      </c>
      <c r="E17" s="11">
        <f t="shared" si="0"/>
        <v>6.6719999999999997</v>
      </c>
      <c r="F17" s="9">
        <v>6.6719999999999997</v>
      </c>
      <c r="G17" s="9"/>
      <c r="H17" s="9"/>
      <c r="I17" s="9"/>
      <c r="J17" s="9"/>
      <c r="K17" s="9"/>
      <c r="L17" s="9"/>
      <c r="M17" s="9"/>
    </row>
    <row r="18" spans="1:13" ht="34.15" customHeight="1">
      <c r="A18" s="15" t="s">
        <v>269</v>
      </c>
      <c r="B18" s="15" t="s">
        <v>281</v>
      </c>
      <c r="C18" s="15" t="s">
        <v>101</v>
      </c>
      <c r="D18" s="15" t="s">
        <v>102</v>
      </c>
      <c r="E18" s="11">
        <f t="shared" si="0"/>
        <v>5.73</v>
      </c>
      <c r="F18" s="9">
        <v>5.73</v>
      </c>
      <c r="G18" s="9"/>
      <c r="H18" s="9"/>
      <c r="I18" s="9"/>
      <c r="J18" s="9"/>
      <c r="K18" s="9"/>
      <c r="L18" s="9"/>
      <c r="M18" s="9"/>
    </row>
    <row r="19" spans="1:13" ht="40.700000000000003" customHeight="1">
      <c r="A19" s="49" t="s">
        <v>271</v>
      </c>
      <c r="B19" s="49" t="s">
        <v>282</v>
      </c>
      <c r="C19" s="49" t="s">
        <v>101</v>
      </c>
      <c r="D19" s="49" t="s">
        <v>102</v>
      </c>
      <c r="E19" s="50">
        <f t="shared" si="0"/>
        <v>0</v>
      </c>
      <c r="F19" s="51"/>
      <c r="G19" s="51"/>
      <c r="H19" s="51"/>
      <c r="I19" s="51">
        <f>3-3</f>
        <v>0</v>
      </c>
      <c r="J19" s="9"/>
      <c r="K19" s="9"/>
      <c r="L19" s="9"/>
      <c r="M19" s="9"/>
    </row>
    <row r="20" spans="1:13" ht="34.15" customHeight="1">
      <c r="A20" s="49" t="s">
        <v>269</v>
      </c>
      <c r="B20" s="49" t="s">
        <v>283</v>
      </c>
      <c r="C20" s="49" t="s">
        <v>101</v>
      </c>
      <c r="D20" s="49" t="s">
        <v>102</v>
      </c>
      <c r="E20" s="50">
        <f t="shared" si="0"/>
        <v>44.22</v>
      </c>
      <c r="F20" s="51">
        <v>44.22</v>
      </c>
      <c r="G20" s="51"/>
      <c r="H20" s="51"/>
      <c r="I20" s="51"/>
      <c r="J20" s="9"/>
      <c r="K20" s="9"/>
      <c r="L20" s="9"/>
      <c r="M20" s="9"/>
    </row>
    <row r="21" spans="1:13" ht="40.700000000000003" customHeight="1">
      <c r="A21" s="49" t="s">
        <v>271</v>
      </c>
      <c r="B21" s="49" t="s">
        <v>3</v>
      </c>
      <c r="C21" s="49" t="s">
        <v>101</v>
      </c>
      <c r="D21" s="49" t="s">
        <v>102</v>
      </c>
      <c r="E21" s="50">
        <f t="shared" si="0"/>
        <v>0</v>
      </c>
      <c r="F21" s="51"/>
      <c r="G21" s="51"/>
      <c r="H21" s="51"/>
      <c r="I21" s="51">
        <f>6.6579-6.6579</f>
        <v>0</v>
      </c>
      <c r="J21" s="9"/>
      <c r="K21" s="9"/>
      <c r="L21" s="9"/>
      <c r="M21" s="9"/>
    </row>
    <row r="22" spans="1:13" ht="34.15" customHeight="1">
      <c r="A22" s="15" t="s">
        <v>269</v>
      </c>
      <c r="B22" s="15" t="s">
        <v>284</v>
      </c>
      <c r="C22" s="15" t="s">
        <v>101</v>
      </c>
      <c r="D22" s="15" t="s">
        <v>102</v>
      </c>
      <c r="E22" s="11">
        <f t="shared" si="0"/>
        <v>2.2200000000000002</v>
      </c>
      <c r="F22" s="9">
        <v>2.2200000000000002</v>
      </c>
      <c r="G22" s="9"/>
      <c r="H22" s="9"/>
      <c r="I22" s="9"/>
      <c r="J22" s="9"/>
      <c r="K22" s="9"/>
      <c r="L22" s="9"/>
      <c r="M22" s="9"/>
    </row>
    <row r="23" spans="1:13" ht="34.15" customHeight="1">
      <c r="A23" s="15" t="s">
        <v>269</v>
      </c>
      <c r="B23" s="15" t="s">
        <v>285</v>
      </c>
      <c r="C23" s="15" t="s">
        <v>101</v>
      </c>
      <c r="D23" s="15" t="s">
        <v>102</v>
      </c>
      <c r="E23" s="11">
        <f t="shared" si="0"/>
        <v>8.4</v>
      </c>
      <c r="F23" s="9">
        <v>8.4</v>
      </c>
      <c r="G23" s="9"/>
      <c r="H23" s="9"/>
      <c r="I23" s="9"/>
      <c r="J23" s="9"/>
      <c r="K23" s="9"/>
      <c r="L23" s="9"/>
      <c r="M23" s="9"/>
    </row>
    <row r="24" spans="1:13" ht="34.15" customHeight="1">
      <c r="A24" s="15" t="s">
        <v>269</v>
      </c>
      <c r="B24" s="15" t="s">
        <v>286</v>
      </c>
      <c r="C24" s="15" t="s">
        <v>101</v>
      </c>
      <c r="D24" s="15" t="s">
        <v>102</v>
      </c>
      <c r="E24" s="11">
        <f t="shared" si="0"/>
        <v>5</v>
      </c>
      <c r="F24" s="9">
        <v>5</v>
      </c>
      <c r="G24" s="9"/>
      <c r="H24" s="9"/>
      <c r="I24" s="9"/>
      <c r="J24" s="9"/>
      <c r="K24" s="9"/>
      <c r="L24" s="9"/>
      <c r="M24" s="9"/>
    </row>
    <row r="25" spans="1:13" ht="34.15" customHeight="1">
      <c r="A25" s="15" t="s">
        <v>269</v>
      </c>
      <c r="B25" s="15" t="s">
        <v>287</v>
      </c>
      <c r="C25" s="15" t="s">
        <v>101</v>
      </c>
      <c r="D25" s="15" t="s">
        <v>102</v>
      </c>
      <c r="E25" s="11">
        <f t="shared" si="0"/>
        <v>0.3</v>
      </c>
      <c r="F25" s="9">
        <v>0.3</v>
      </c>
      <c r="G25" s="9"/>
      <c r="H25" s="9"/>
      <c r="I25" s="9"/>
      <c r="J25" s="9"/>
      <c r="K25" s="9"/>
      <c r="L25" s="9"/>
      <c r="M25" s="9"/>
    </row>
    <row r="26" spans="1:13" ht="34.15" customHeight="1">
      <c r="A26" s="15" t="s">
        <v>271</v>
      </c>
      <c r="B26" s="15" t="s">
        <v>288</v>
      </c>
      <c r="C26" s="15" t="s">
        <v>101</v>
      </c>
      <c r="D26" s="15" t="s">
        <v>102</v>
      </c>
      <c r="E26" s="11">
        <f t="shared" si="0"/>
        <v>7.51</v>
      </c>
      <c r="F26" s="9">
        <v>7.51</v>
      </c>
      <c r="G26" s="9"/>
      <c r="H26" s="9"/>
      <c r="I26" s="9"/>
      <c r="J26" s="9"/>
      <c r="K26" s="9"/>
      <c r="L26" s="9"/>
      <c r="M26" s="9"/>
    </row>
    <row r="27" spans="1:13" ht="34.15" customHeight="1">
      <c r="A27" s="49" t="s">
        <v>271</v>
      </c>
      <c r="B27" s="49" t="s">
        <v>289</v>
      </c>
      <c r="C27" s="49" t="s">
        <v>101</v>
      </c>
      <c r="D27" s="49" t="s">
        <v>102</v>
      </c>
      <c r="E27" s="50">
        <f t="shared" si="0"/>
        <v>8.7100000000000009</v>
      </c>
      <c r="F27" s="51">
        <f>8.71</f>
        <v>8.7100000000000009</v>
      </c>
      <c r="G27" s="51"/>
      <c r="H27" s="51"/>
      <c r="I27" s="51"/>
      <c r="J27" s="51"/>
      <c r="K27" s="51"/>
      <c r="L27" s="9"/>
      <c r="M27" s="9"/>
    </row>
    <row r="28" spans="1:13" ht="40.700000000000003" customHeight="1">
      <c r="A28" s="15" t="s">
        <v>269</v>
      </c>
      <c r="B28" s="15" t="s">
        <v>290</v>
      </c>
      <c r="C28" s="15" t="s">
        <v>101</v>
      </c>
      <c r="D28" s="15" t="s">
        <v>102</v>
      </c>
      <c r="E28" s="11">
        <f t="shared" si="0"/>
        <v>11.34</v>
      </c>
      <c r="F28" s="9">
        <v>11.34</v>
      </c>
      <c r="G28" s="9"/>
      <c r="H28" s="9"/>
      <c r="I28" s="9"/>
      <c r="J28" s="9"/>
      <c r="K28" s="9"/>
      <c r="L28" s="9"/>
      <c r="M28" s="9"/>
    </row>
    <row r="29" spans="1:13" ht="34.15" customHeight="1">
      <c r="A29" s="15" t="s">
        <v>271</v>
      </c>
      <c r="B29" s="15" t="s">
        <v>291</v>
      </c>
      <c r="C29" s="15" t="s">
        <v>101</v>
      </c>
      <c r="D29" s="15" t="s">
        <v>102</v>
      </c>
      <c r="E29" s="11">
        <f t="shared" si="0"/>
        <v>20</v>
      </c>
      <c r="F29" s="9">
        <v>20</v>
      </c>
      <c r="G29" s="9"/>
      <c r="H29" s="9"/>
      <c r="I29" s="9"/>
      <c r="J29" s="9"/>
      <c r="K29" s="9"/>
      <c r="L29" s="9"/>
      <c r="M29" s="9"/>
    </row>
    <row r="30" spans="1:13" ht="34.15" customHeight="1">
      <c r="A30" s="32" t="s">
        <v>271</v>
      </c>
      <c r="B30" s="32" t="s">
        <v>493</v>
      </c>
      <c r="C30" s="32" t="s">
        <v>101</v>
      </c>
      <c r="D30" s="32" t="s">
        <v>102</v>
      </c>
      <c r="E30" s="11">
        <f t="shared" si="0"/>
        <v>4.47</v>
      </c>
      <c r="F30" s="30">
        <v>4.47</v>
      </c>
      <c r="G30" s="30"/>
      <c r="H30" s="30"/>
      <c r="I30" s="30"/>
      <c r="J30" s="30"/>
      <c r="K30" s="30"/>
      <c r="L30" s="30"/>
      <c r="M30" s="30"/>
    </row>
    <row r="31" spans="1:13" ht="34.15" customHeight="1">
      <c r="A31" s="32" t="s">
        <v>271</v>
      </c>
      <c r="B31" s="32" t="s">
        <v>494</v>
      </c>
      <c r="C31" s="32" t="s">
        <v>101</v>
      </c>
      <c r="D31" s="32" t="s">
        <v>102</v>
      </c>
      <c r="E31" s="11">
        <f t="shared" si="0"/>
        <v>7.84</v>
      </c>
      <c r="F31" s="33">
        <v>7.84</v>
      </c>
      <c r="G31" s="33"/>
      <c r="H31" s="33"/>
      <c r="I31" s="33"/>
      <c r="J31" s="33"/>
      <c r="K31" s="33"/>
      <c r="L31" s="33"/>
      <c r="M31" s="33"/>
    </row>
    <row r="32" spans="1:13" ht="34.15" customHeight="1">
      <c r="A32" s="6" t="s">
        <v>292</v>
      </c>
      <c r="B32" s="8"/>
      <c r="C32" s="8"/>
      <c r="D32" s="8"/>
      <c r="E32" s="11">
        <f t="shared" si="0"/>
        <v>809.4620000000001</v>
      </c>
      <c r="F32" s="11">
        <f>SUM(F6:F31)</f>
        <v>809.4620000000001</v>
      </c>
      <c r="G32" s="11"/>
      <c r="H32" s="11"/>
      <c r="I32" s="11">
        <f>SUM(I6:I30)</f>
        <v>0</v>
      </c>
      <c r="J32" s="11"/>
      <c r="K32" s="11"/>
      <c r="L32" s="11"/>
      <c r="M32" s="11"/>
    </row>
  </sheetData>
  <mergeCells count="12">
    <mergeCell ref="A2:M2"/>
    <mergeCell ref="A3:J3"/>
    <mergeCell ref="L3:M3"/>
    <mergeCell ref="A4:A5"/>
    <mergeCell ref="B4:B5"/>
    <mergeCell ref="C4:C5"/>
    <mergeCell ref="D4:D5"/>
    <mergeCell ref="E4:E5"/>
    <mergeCell ref="F4:H4"/>
    <mergeCell ref="I4:K4"/>
    <mergeCell ref="L4:L5"/>
    <mergeCell ref="M4:M5"/>
  </mergeCells>
  <phoneticPr fontId="11" type="noConversion"/>
  <pageMargins left="0.75" right="0.75" top="0.26899999380111694" bottom="0.26899999380111694" header="0" footer="0"/>
  <pageSetup paperSize="9" scale="47" pageOrder="overThenDown"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2"/>
  <sheetViews>
    <sheetView topLeftCell="A191" workbookViewId="0">
      <selection activeCell="D146" sqref="D146:D150"/>
    </sheetView>
  </sheetViews>
  <sheetFormatPr defaultColWidth="10" defaultRowHeight="13.5"/>
  <cols>
    <col min="1" max="1" width="20.5" customWidth="1"/>
    <col min="2" max="2" width="30.75" customWidth="1"/>
    <col min="3" max="3" width="15.375" customWidth="1"/>
    <col min="4" max="4" width="18" customWidth="1"/>
    <col min="5" max="5" width="20.5" customWidth="1"/>
    <col min="6" max="13" width="15.375" customWidth="1"/>
    <col min="14" max="14" width="9.75" customWidth="1"/>
  </cols>
  <sheetData>
    <row r="1" spans="1:13" ht="22.7" customHeight="1">
      <c r="A1" s="4" t="s">
        <v>29</v>
      </c>
      <c r="C1" s="4"/>
      <c r="D1" s="4"/>
      <c r="E1" s="4"/>
      <c r="F1" s="4"/>
      <c r="G1" s="4"/>
      <c r="H1" s="4"/>
      <c r="I1" s="4"/>
      <c r="J1" s="4"/>
      <c r="K1" s="4"/>
      <c r="L1" s="4"/>
      <c r="M1" s="4" t="s">
        <v>0</v>
      </c>
    </row>
    <row r="2" spans="1:13" ht="57" customHeight="1">
      <c r="A2" s="39" t="s">
        <v>293</v>
      </c>
      <c r="B2" s="39"/>
      <c r="C2" s="39"/>
      <c r="D2" s="39"/>
      <c r="E2" s="39"/>
      <c r="F2" s="39"/>
      <c r="G2" s="39"/>
      <c r="H2" s="39"/>
      <c r="I2" s="39"/>
      <c r="J2" s="39"/>
      <c r="K2" s="39"/>
      <c r="L2" s="39"/>
      <c r="M2" s="39"/>
    </row>
    <row r="3" spans="1:13" ht="22.7" customHeight="1">
      <c r="A3" s="42"/>
      <c r="B3" s="42"/>
      <c r="C3" s="42"/>
      <c r="D3" s="42"/>
      <c r="E3" s="42"/>
      <c r="F3" s="42"/>
      <c r="G3" s="42"/>
      <c r="H3" s="42"/>
      <c r="I3" s="42"/>
      <c r="J3" s="42"/>
      <c r="K3" s="4"/>
      <c r="L3" s="4"/>
      <c r="M3" s="5" t="s">
        <v>31</v>
      </c>
    </row>
    <row r="4" spans="1:13" ht="57" customHeight="1">
      <c r="A4" s="6" t="s">
        <v>264</v>
      </c>
      <c r="B4" s="6" t="s">
        <v>266</v>
      </c>
      <c r="C4" s="6" t="s">
        <v>294</v>
      </c>
      <c r="D4" s="6" t="s">
        <v>35</v>
      </c>
      <c r="E4" s="6" t="s">
        <v>295</v>
      </c>
      <c r="F4" s="6" t="s">
        <v>296</v>
      </c>
      <c r="G4" s="6" t="s">
        <v>297</v>
      </c>
      <c r="H4" s="6" t="s">
        <v>298</v>
      </c>
      <c r="I4" s="6" t="s">
        <v>299</v>
      </c>
      <c r="J4" s="6" t="s">
        <v>300</v>
      </c>
      <c r="K4" s="6" t="s">
        <v>301</v>
      </c>
      <c r="L4" s="6" t="s">
        <v>302</v>
      </c>
      <c r="M4" s="6" t="s">
        <v>303</v>
      </c>
    </row>
    <row r="5" spans="1:13" ht="34.15" customHeight="1">
      <c r="A5" s="46" t="s">
        <v>304</v>
      </c>
      <c r="B5" s="46" t="s">
        <v>259</v>
      </c>
      <c r="C5" s="46" t="s">
        <v>212</v>
      </c>
      <c r="D5" s="47">
        <v>0.21624699999999999</v>
      </c>
      <c r="E5" s="46" t="s">
        <v>305</v>
      </c>
      <c r="F5" s="46" t="s">
        <v>306</v>
      </c>
      <c r="G5" s="46" t="s">
        <v>307</v>
      </c>
      <c r="H5" s="15" t="s">
        <v>308</v>
      </c>
      <c r="I5" s="12" t="s">
        <v>309</v>
      </c>
      <c r="J5" s="12" t="s">
        <v>310</v>
      </c>
      <c r="K5" s="12" t="s">
        <v>311</v>
      </c>
      <c r="L5" s="12" t="s">
        <v>312</v>
      </c>
      <c r="M5" s="12">
        <v>22.5</v>
      </c>
    </row>
    <row r="6" spans="1:13" ht="34.15" customHeight="1">
      <c r="A6" s="46"/>
      <c r="B6" s="46"/>
      <c r="C6" s="46"/>
      <c r="D6" s="47"/>
      <c r="E6" s="46"/>
      <c r="F6" s="46"/>
      <c r="G6" s="46"/>
      <c r="H6" s="15" t="s">
        <v>313</v>
      </c>
      <c r="I6" s="12" t="s">
        <v>314</v>
      </c>
      <c r="J6" s="12" t="s">
        <v>315</v>
      </c>
      <c r="K6" s="12" t="s">
        <v>316</v>
      </c>
      <c r="L6" s="12" t="s">
        <v>317</v>
      </c>
      <c r="M6" s="12">
        <v>22.5</v>
      </c>
    </row>
    <row r="7" spans="1:13" ht="34.15" customHeight="1">
      <c r="A7" s="46"/>
      <c r="B7" s="46"/>
      <c r="C7" s="46"/>
      <c r="D7" s="47"/>
      <c r="E7" s="46"/>
      <c r="F7" s="46"/>
      <c r="G7" s="15" t="s">
        <v>318</v>
      </c>
      <c r="H7" s="15" t="s">
        <v>319</v>
      </c>
      <c r="I7" s="12" t="s">
        <v>309</v>
      </c>
      <c r="J7" s="12" t="s">
        <v>310</v>
      </c>
      <c r="K7" s="12" t="s">
        <v>311</v>
      </c>
      <c r="L7" s="12" t="s">
        <v>312</v>
      </c>
      <c r="M7" s="12">
        <v>22.5</v>
      </c>
    </row>
    <row r="8" spans="1:13" ht="34.15" customHeight="1">
      <c r="A8" s="46"/>
      <c r="B8" s="46"/>
      <c r="C8" s="46"/>
      <c r="D8" s="47"/>
      <c r="E8" s="46"/>
      <c r="F8" s="15" t="s">
        <v>320</v>
      </c>
      <c r="G8" s="15" t="s">
        <v>321</v>
      </c>
      <c r="H8" s="15" t="s">
        <v>322</v>
      </c>
      <c r="I8" s="12" t="s">
        <v>314</v>
      </c>
      <c r="J8" s="12" t="s">
        <v>315</v>
      </c>
      <c r="K8" s="12" t="s">
        <v>323</v>
      </c>
      <c r="L8" s="12" t="s">
        <v>312</v>
      </c>
      <c r="M8" s="12">
        <v>22.5</v>
      </c>
    </row>
    <row r="9" spans="1:13" ht="34.15" customHeight="1">
      <c r="A9" s="46" t="s">
        <v>224</v>
      </c>
      <c r="B9" s="46" t="s">
        <v>259</v>
      </c>
      <c r="C9" s="46" t="s">
        <v>212</v>
      </c>
      <c r="D9" s="47">
        <v>9.0823909999999994</v>
      </c>
      <c r="E9" s="46" t="s">
        <v>305</v>
      </c>
      <c r="F9" s="46" t="s">
        <v>306</v>
      </c>
      <c r="G9" s="46" t="s">
        <v>307</v>
      </c>
      <c r="H9" s="15" t="s">
        <v>313</v>
      </c>
      <c r="I9" s="12" t="s">
        <v>314</v>
      </c>
      <c r="J9" s="12" t="s">
        <v>315</v>
      </c>
      <c r="K9" s="12" t="s">
        <v>316</v>
      </c>
      <c r="L9" s="12" t="s">
        <v>317</v>
      </c>
      <c r="M9" s="12">
        <v>22.5</v>
      </c>
    </row>
    <row r="10" spans="1:13" ht="34.15" customHeight="1">
      <c r="A10" s="46"/>
      <c r="B10" s="46"/>
      <c r="C10" s="46"/>
      <c r="D10" s="47"/>
      <c r="E10" s="46"/>
      <c r="F10" s="46"/>
      <c r="G10" s="46"/>
      <c r="H10" s="15" t="s">
        <v>308</v>
      </c>
      <c r="I10" s="12" t="s">
        <v>309</v>
      </c>
      <c r="J10" s="12" t="s">
        <v>310</v>
      </c>
      <c r="K10" s="12" t="s">
        <v>311</v>
      </c>
      <c r="L10" s="12" t="s">
        <v>312</v>
      </c>
      <c r="M10" s="12">
        <v>22.5</v>
      </c>
    </row>
    <row r="11" spans="1:13" ht="34.15" customHeight="1">
      <c r="A11" s="46"/>
      <c r="B11" s="46"/>
      <c r="C11" s="46"/>
      <c r="D11" s="47"/>
      <c r="E11" s="46"/>
      <c r="F11" s="46"/>
      <c r="G11" s="15" t="s">
        <v>318</v>
      </c>
      <c r="H11" s="15" t="s">
        <v>319</v>
      </c>
      <c r="I11" s="12" t="s">
        <v>309</v>
      </c>
      <c r="J11" s="12" t="s">
        <v>310</v>
      </c>
      <c r="K11" s="12" t="s">
        <v>311</v>
      </c>
      <c r="L11" s="12" t="s">
        <v>312</v>
      </c>
      <c r="M11" s="12">
        <v>22.5</v>
      </c>
    </row>
    <row r="12" spans="1:13" ht="34.15" customHeight="1">
      <c r="A12" s="46"/>
      <c r="B12" s="46"/>
      <c r="C12" s="46"/>
      <c r="D12" s="47"/>
      <c r="E12" s="46"/>
      <c r="F12" s="15" t="s">
        <v>320</v>
      </c>
      <c r="G12" s="15" t="s">
        <v>321</v>
      </c>
      <c r="H12" s="15" t="s">
        <v>322</v>
      </c>
      <c r="I12" s="12" t="s">
        <v>314</v>
      </c>
      <c r="J12" s="12" t="s">
        <v>315</v>
      </c>
      <c r="K12" s="12" t="s">
        <v>323</v>
      </c>
      <c r="L12" s="12" t="s">
        <v>312</v>
      </c>
      <c r="M12" s="12">
        <v>22.5</v>
      </c>
    </row>
    <row r="13" spans="1:13" ht="34.15" customHeight="1">
      <c r="A13" s="46" t="s">
        <v>324</v>
      </c>
      <c r="B13" s="46" t="s">
        <v>259</v>
      </c>
      <c r="C13" s="46" t="s">
        <v>212</v>
      </c>
      <c r="D13" s="47">
        <v>7.8E-2</v>
      </c>
      <c r="E13" s="46" t="s">
        <v>305</v>
      </c>
      <c r="F13" s="46" t="s">
        <v>306</v>
      </c>
      <c r="G13" s="46" t="s">
        <v>307</v>
      </c>
      <c r="H13" s="15" t="s">
        <v>308</v>
      </c>
      <c r="I13" s="12" t="s">
        <v>309</v>
      </c>
      <c r="J13" s="12" t="s">
        <v>310</v>
      </c>
      <c r="K13" s="12" t="s">
        <v>311</v>
      </c>
      <c r="L13" s="12" t="s">
        <v>312</v>
      </c>
      <c r="M13" s="12">
        <v>22.5</v>
      </c>
    </row>
    <row r="14" spans="1:13" ht="34.15" customHeight="1">
      <c r="A14" s="46"/>
      <c r="B14" s="46"/>
      <c r="C14" s="46"/>
      <c r="D14" s="47"/>
      <c r="E14" s="46"/>
      <c r="F14" s="46"/>
      <c r="G14" s="46"/>
      <c r="H14" s="15" t="s">
        <v>313</v>
      </c>
      <c r="I14" s="12" t="s">
        <v>314</v>
      </c>
      <c r="J14" s="12" t="s">
        <v>315</v>
      </c>
      <c r="K14" s="12" t="s">
        <v>316</v>
      </c>
      <c r="L14" s="12" t="s">
        <v>317</v>
      </c>
      <c r="M14" s="12">
        <v>22.5</v>
      </c>
    </row>
    <row r="15" spans="1:13" ht="34.15" customHeight="1">
      <c r="A15" s="46"/>
      <c r="B15" s="46"/>
      <c r="C15" s="46"/>
      <c r="D15" s="47"/>
      <c r="E15" s="46"/>
      <c r="F15" s="46"/>
      <c r="G15" s="15" t="s">
        <v>318</v>
      </c>
      <c r="H15" s="15" t="s">
        <v>319</v>
      </c>
      <c r="I15" s="12" t="s">
        <v>309</v>
      </c>
      <c r="J15" s="12" t="s">
        <v>310</v>
      </c>
      <c r="K15" s="12" t="s">
        <v>311</v>
      </c>
      <c r="L15" s="12" t="s">
        <v>312</v>
      </c>
      <c r="M15" s="12">
        <v>22.5</v>
      </c>
    </row>
    <row r="16" spans="1:13" ht="34.15" customHeight="1">
      <c r="A16" s="46"/>
      <c r="B16" s="46"/>
      <c r="C16" s="46"/>
      <c r="D16" s="47"/>
      <c r="E16" s="46"/>
      <c r="F16" s="15" t="s">
        <v>320</v>
      </c>
      <c r="G16" s="15" t="s">
        <v>321</v>
      </c>
      <c r="H16" s="15" t="s">
        <v>322</v>
      </c>
      <c r="I16" s="12" t="s">
        <v>314</v>
      </c>
      <c r="J16" s="12" t="s">
        <v>315</v>
      </c>
      <c r="K16" s="12" t="s">
        <v>323</v>
      </c>
      <c r="L16" s="12" t="s">
        <v>312</v>
      </c>
      <c r="M16" s="12">
        <v>22.5</v>
      </c>
    </row>
    <row r="17" spans="1:13" ht="34.15" customHeight="1">
      <c r="A17" s="46" t="s">
        <v>325</v>
      </c>
      <c r="B17" s="46" t="s">
        <v>259</v>
      </c>
      <c r="C17" s="46" t="s">
        <v>212</v>
      </c>
      <c r="D17" s="47">
        <v>0.237012</v>
      </c>
      <c r="E17" s="46" t="s">
        <v>305</v>
      </c>
      <c r="F17" s="46" t="s">
        <v>306</v>
      </c>
      <c r="G17" s="46" t="s">
        <v>307</v>
      </c>
      <c r="H17" s="15" t="s">
        <v>313</v>
      </c>
      <c r="I17" s="12" t="s">
        <v>314</v>
      </c>
      <c r="J17" s="12" t="s">
        <v>315</v>
      </c>
      <c r="K17" s="12" t="s">
        <v>316</v>
      </c>
      <c r="L17" s="12" t="s">
        <v>317</v>
      </c>
      <c r="M17" s="12">
        <v>22.5</v>
      </c>
    </row>
    <row r="18" spans="1:13" ht="34.15" customHeight="1">
      <c r="A18" s="46"/>
      <c r="B18" s="46"/>
      <c r="C18" s="46"/>
      <c r="D18" s="47"/>
      <c r="E18" s="46"/>
      <c r="F18" s="46"/>
      <c r="G18" s="46"/>
      <c r="H18" s="15" t="s">
        <v>308</v>
      </c>
      <c r="I18" s="12" t="s">
        <v>309</v>
      </c>
      <c r="J18" s="12" t="s">
        <v>310</v>
      </c>
      <c r="K18" s="12" t="s">
        <v>311</v>
      </c>
      <c r="L18" s="12" t="s">
        <v>312</v>
      </c>
      <c r="M18" s="12">
        <v>22.5</v>
      </c>
    </row>
    <row r="19" spans="1:13" ht="34.15" customHeight="1">
      <c r="A19" s="46"/>
      <c r="B19" s="46"/>
      <c r="C19" s="46"/>
      <c r="D19" s="47"/>
      <c r="E19" s="46"/>
      <c r="F19" s="46"/>
      <c r="G19" s="15" t="s">
        <v>318</v>
      </c>
      <c r="H19" s="15" t="s">
        <v>319</v>
      </c>
      <c r="I19" s="12" t="s">
        <v>309</v>
      </c>
      <c r="J19" s="12" t="s">
        <v>310</v>
      </c>
      <c r="K19" s="12" t="s">
        <v>311</v>
      </c>
      <c r="L19" s="12" t="s">
        <v>312</v>
      </c>
      <c r="M19" s="12">
        <v>22.5</v>
      </c>
    </row>
    <row r="20" spans="1:13" ht="34.15" customHeight="1">
      <c r="A20" s="46"/>
      <c r="B20" s="46"/>
      <c r="C20" s="46"/>
      <c r="D20" s="47"/>
      <c r="E20" s="46"/>
      <c r="F20" s="15" t="s">
        <v>320</v>
      </c>
      <c r="G20" s="15" t="s">
        <v>321</v>
      </c>
      <c r="H20" s="15" t="s">
        <v>322</v>
      </c>
      <c r="I20" s="12" t="s">
        <v>314</v>
      </c>
      <c r="J20" s="12" t="s">
        <v>315</v>
      </c>
      <c r="K20" s="12" t="s">
        <v>323</v>
      </c>
      <c r="L20" s="12" t="s">
        <v>312</v>
      </c>
      <c r="M20" s="12">
        <v>22.5</v>
      </c>
    </row>
    <row r="21" spans="1:13" ht="34.15" customHeight="1">
      <c r="A21" s="46" t="s">
        <v>326</v>
      </c>
      <c r="B21" s="46" t="s">
        <v>259</v>
      </c>
      <c r="C21" s="46" t="s">
        <v>212</v>
      </c>
      <c r="D21" s="47">
        <v>102.8365</v>
      </c>
      <c r="E21" s="46" t="s">
        <v>305</v>
      </c>
      <c r="F21" s="46" t="s">
        <v>306</v>
      </c>
      <c r="G21" s="46" t="s">
        <v>307</v>
      </c>
      <c r="H21" s="15" t="s">
        <v>308</v>
      </c>
      <c r="I21" s="12" t="s">
        <v>309</v>
      </c>
      <c r="J21" s="12" t="s">
        <v>310</v>
      </c>
      <c r="K21" s="12" t="s">
        <v>311</v>
      </c>
      <c r="L21" s="12" t="s">
        <v>312</v>
      </c>
      <c r="M21" s="12">
        <v>22.5</v>
      </c>
    </row>
    <row r="22" spans="1:13" ht="34.15" customHeight="1">
      <c r="A22" s="46"/>
      <c r="B22" s="46"/>
      <c r="C22" s="46"/>
      <c r="D22" s="47"/>
      <c r="E22" s="46"/>
      <c r="F22" s="46"/>
      <c r="G22" s="46"/>
      <c r="H22" s="15" t="s">
        <v>313</v>
      </c>
      <c r="I22" s="12" t="s">
        <v>314</v>
      </c>
      <c r="J22" s="12" t="s">
        <v>315</v>
      </c>
      <c r="K22" s="12" t="s">
        <v>316</v>
      </c>
      <c r="L22" s="12" t="s">
        <v>317</v>
      </c>
      <c r="M22" s="12">
        <v>22.5</v>
      </c>
    </row>
    <row r="23" spans="1:13" ht="34.15" customHeight="1">
      <c r="A23" s="46"/>
      <c r="B23" s="46"/>
      <c r="C23" s="46"/>
      <c r="D23" s="47"/>
      <c r="E23" s="46"/>
      <c r="F23" s="46"/>
      <c r="G23" s="15" t="s">
        <v>318</v>
      </c>
      <c r="H23" s="15" t="s">
        <v>319</v>
      </c>
      <c r="I23" s="12" t="s">
        <v>309</v>
      </c>
      <c r="J23" s="12" t="s">
        <v>310</v>
      </c>
      <c r="K23" s="12" t="s">
        <v>311</v>
      </c>
      <c r="L23" s="12" t="s">
        <v>312</v>
      </c>
      <c r="M23" s="12">
        <v>22.5</v>
      </c>
    </row>
    <row r="24" spans="1:13" ht="34.15" customHeight="1">
      <c r="A24" s="46"/>
      <c r="B24" s="46"/>
      <c r="C24" s="46"/>
      <c r="D24" s="47"/>
      <c r="E24" s="46"/>
      <c r="F24" s="15" t="s">
        <v>320</v>
      </c>
      <c r="G24" s="15" t="s">
        <v>321</v>
      </c>
      <c r="H24" s="15" t="s">
        <v>322</v>
      </c>
      <c r="I24" s="12" t="s">
        <v>314</v>
      </c>
      <c r="J24" s="12" t="s">
        <v>315</v>
      </c>
      <c r="K24" s="12" t="s">
        <v>323</v>
      </c>
      <c r="L24" s="12" t="s">
        <v>312</v>
      </c>
      <c r="M24" s="12">
        <v>22.5</v>
      </c>
    </row>
    <row r="25" spans="1:13" ht="34.15" customHeight="1">
      <c r="A25" s="46" t="s">
        <v>327</v>
      </c>
      <c r="B25" s="46" t="s">
        <v>259</v>
      </c>
      <c r="C25" s="46" t="s">
        <v>212</v>
      </c>
      <c r="D25" s="47">
        <v>5.2872000000000003</v>
      </c>
      <c r="E25" s="46" t="s">
        <v>305</v>
      </c>
      <c r="F25" s="46" t="s">
        <v>306</v>
      </c>
      <c r="G25" s="46" t="s">
        <v>307</v>
      </c>
      <c r="H25" s="15" t="s">
        <v>308</v>
      </c>
      <c r="I25" s="12" t="s">
        <v>309</v>
      </c>
      <c r="J25" s="12" t="s">
        <v>310</v>
      </c>
      <c r="K25" s="12" t="s">
        <v>311</v>
      </c>
      <c r="L25" s="12" t="s">
        <v>312</v>
      </c>
      <c r="M25" s="12">
        <v>22.5</v>
      </c>
    </row>
    <row r="26" spans="1:13" ht="34.15" customHeight="1">
      <c r="A26" s="46"/>
      <c r="B26" s="46"/>
      <c r="C26" s="46"/>
      <c r="D26" s="47"/>
      <c r="E26" s="46"/>
      <c r="F26" s="46"/>
      <c r="G26" s="46"/>
      <c r="H26" s="15" t="s">
        <v>313</v>
      </c>
      <c r="I26" s="12" t="s">
        <v>314</v>
      </c>
      <c r="J26" s="12" t="s">
        <v>315</v>
      </c>
      <c r="K26" s="12" t="s">
        <v>316</v>
      </c>
      <c r="L26" s="12" t="s">
        <v>317</v>
      </c>
      <c r="M26" s="12">
        <v>22.5</v>
      </c>
    </row>
    <row r="27" spans="1:13" ht="34.15" customHeight="1">
      <c r="A27" s="46"/>
      <c r="B27" s="46"/>
      <c r="C27" s="46"/>
      <c r="D27" s="47"/>
      <c r="E27" s="46"/>
      <c r="F27" s="46"/>
      <c r="G27" s="15" t="s">
        <v>318</v>
      </c>
      <c r="H27" s="15" t="s">
        <v>319</v>
      </c>
      <c r="I27" s="12" t="s">
        <v>309</v>
      </c>
      <c r="J27" s="12" t="s">
        <v>310</v>
      </c>
      <c r="K27" s="12" t="s">
        <v>311</v>
      </c>
      <c r="L27" s="12" t="s">
        <v>312</v>
      </c>
      <c r="M27" s="12">
        <v>22.5</v>
      </c>
    </row>
    <row r="28" spans="1:13" ht="34.15" customHeight="1">
      <c r="A28" s="46"/>
      <c r="B28" s="46"/>
      <c r="C28" s="46"/>
      <c r="D28" s="47"/>
      <c r="E28" s="46"/>
      <c r="F28" s="15" t="s">
        <v>320</v>
      </c>
      <c r="G28" s="15" t="s">
        <v>321</v>
      </c>
      <c r="H28" s="15" t="s">
        <v>322</v>
      </c>
      <c r="I28" s="12" t="s">
        <v>314</v>
      </c>
      <c r="J28" s="12" t="s">
        <v>315</v>
      </c>
      <c r="K28" s="12" t="s">
        <v>323</v>
      </c>
      <c r="L28" s="12" t="s">
        <v>312</v>
      </c>
      <c r="M28" s="12">
        <v>22.5</v>
      </c>
    </row>
    <row r="29" spans="1:13" ht="34.15" customHeight="1">
      <c r="A29" s="46" t="s">
        <v>222</v>
      </c>
      <c r="B29" s="46" t="s">
        <v>259</v>
      </c>
      <c r="C29" s="46" t="s">
        <v>212</v>
      </c>
      <c r="D29" s="47">
        <v>15.198352</v>
      </c>
      <c r="E29" s="46" t="s">
        <v>305</v>
      </c>
      <c r="F29" s="46" t="s">
        <v>306</v>
      </c>
      <c r="G29" s="46" t="s">
        <v>307</v>
      </c>
      <c r="H29" s="15" t="s">
        <v>313</v>
      </c>
      <c r="I29" s="12" t="s">
        <v>314</v>
      </c>
      <c r="J29" s="12" t="s">
        <v>315</v>
      </c>
      <c r="K29" s="12" t="s">
        <v>316</v>
      </c>
      <c r="L29" s="12" t="s">
        <v>317</v>
      </c>
      <c r="M29" s="12">
        <v>22.5</v>
      </c>
    </row>
    <row r="30" spans="1:13" ht="34.15" customHeight="1">
      <c r="A30" s="46"/>
      <c r="B30" s="46"/>
      <c r="C30" s="46"/>
      <c r="D30" s="47"/>
      <c r="E30" s="46"/>
      <c r="F30" s="46"/>
      <c r="G30" s="46"/>
      <c r="H30" s="15" t="s">
        <v>308</v>
      </c>
      <c r="I30" s="12" t="s">
        <v>309</v>
      </c>
      <c r="J30" s="12" t="s">
        <v>310</v>
      </c>
      <c r="K30" s="12" t="s">
        <v>311</v>
      </c>
      <c r="L30" s="12" t="s">
        <v>312</v>
      </c>
      <c r="M30" s="12">
        <v>22.5</v>
      </c>
    </row>
    <row r="31" spans="1:13" ht="34.15" customHeight="1">
      <c r="A31" s="46"/>
      <c r="B31" s="46"/>
      <c r="C31" s="46"/>
      <c r="D31" s="47"/>
      <c r="E31" s="46"/>
      <c r="F31" s="46"/>
      <c r="G31" s="15" t="s">
        <v>318</v>
      </c>
      <c r="H31" s="15" t="s">
        <v>319</v>
      </c>
      <c r="I31" s="12" t="s">
        <v>309</v>
      </c>
      <c r="J31" s="12" t="s">
        <v>310</v>
      </c>
      <c r="K31" s="12" t="s">
        <v>311</v>
      </c>
      <c r="L31" s="12" t="s">
        <v>312</v>
      </c>
      <c r="M31" s="12">
        <v>22.5</v>
      </c>
    </row>
    <row r="32" spans="1:13" ht="34.15" customHeight="1">
      <c r="A32" s="46"/>
      <c r="B32" s="46"/>
      <c r="C32" s="46"/>
      <c r="D32" s="47"/>
      <c r="E32" s="46"/>
      <c r="F32" s="15" t="s">
        <v>320</v>
      </c>
      <c r="G32" s="15" t="s">
        <v>321</v>
      </c>
      <c r="H32" s="15" t="s">
        <v>322</v>
      </c>
      <c r="I32" s="12" t="s">
        <v>314</v>
      </c>
      <c r="J32" s="12" t="s">
        <v>315</v>
      </c>
      <c r="K32" s="12" t="s">
        <v>323</v>
      </c>
      <c r="L32" s="12" t="s">
        <v>312</v>
      </c>
      <c r="M32" s="12">
        <v>22.5</v>
      </c>
    </row>
    <row r="33" spans="1:13" ht="34.15" customHeight="1">
      <c r="A33" s="46" t="s">
        <v>328</v>
      </c>
      <c r="B33" s="46" t="s">
        <v>259</v>
      </c>
      <c r="C33" s="46" t="s">
        <v>205</v>
      </c>
      <c r="D33" s="47">
        <v>5.94</v>
      </c>
      <c r="E33" s="46" t="s">
        <v>305</v>
      </c>
      <c r="F33" s="46" t="s">
        <v>306</v>
      </c>
      <c r="G33" s="15" t="s">
        <v>307</v>
      </c>
      <c r="H33" s="15" t="s">
        <v>313</v>
      </c>
      <c r="I33" s="12" t="s">
        <v>314</v>
      </c>
      <c r="J33" s="12" t="s">
        <v>315</v>
      </c>
      <c r="K33" s="12" t="s">
        <v>316</v>
      </c>
      <c r="L33" s="12" t="s">
        <v>317</v>
      </c>
      <c r="M33" s="12">
        <v>22.5</v>
      </c>
    </row>
    <row r="34" spans="1:13" ht="40.700000000000003" customHeight="1">
      <c r="A34" s="46"/>
      <c r="B34" s="46"/>
      <c r="C34" s="46"/>
      <c r="D34" s="47"/>
      <c r="E34" s="46"/>
      <c r="F34" s="46"/>
      <c r="G34" s="15" t="s">
        <v>329</v>
      </c>
      <c r="H34" s="15" t="s">
        <v>330</v>
      </c>
      <c r="I34" s="12" t="s">
        <v>314</v>
      </c>
      <c r="J34" s="12" t="s">
        <v>315</v>
      </c>
      <c r="K34" s="12" t="s">
        <v>323</v>
      </c>
      <c r="L34" s="12" t="s">
        <v>317</v>
      </c>
      <c r="M34" s="12">
        <v>22.5</v>
      </c>
    </row>
    <row r="35" spans="1:13" ht="34.15" customHeight="1">
      <c r="A35" s="46"/>
      <c r="B35" s="46"/>
      <c r="C35" s="46"/>
      <c r="D35" s="47"/>
      <c r="E35" s="46"/>
      <c r="F35" s="46" t="s">
        <v>320</v>
      </c>
      <c r="G35" s="46" t="s">
        <v>321</v>
      </c>
      <c r="H35" s="15" t="s">
        <v>331</v>
      </c>
      <c r="I35" s="12" t="s">
        <v>309</v>
      </c>
      <c r="J35" s="12" t="s">
        <v>310</v>
      </c>
      <c r="K35" s="12" t="s">
        <v>311</v>
      </c>
      <c r="L35" s="12" t="s">
        <v>312</v>
      </c>
      <c r="M35" s="12">
        <v>22.5</v>
      </c>
    </row>
    <row r="36" spans="1:13" ht="54.2" customHeight="1">
      <c r="A36" s="46"/>
      <c r="B36" s="46"/>
      <c r="C36" s="46"/>
      <c r="D36" s="47"/>
      <c r="E36" s="46"/>
      <c r="F36" s="46"/>
      <c r="G36" s="46"/>
      <c r="H36" s="15" t="s">
        <v>332</v>
      </c>
      <c r="I36" s="12" t="s">
        <v>314</v>
      </c>
      <c r="J36" s="12" t="s">
        <v>315</v>
      </c>
      <c r="K36" s="12" t="s">
        <v>311</v>
      </c>
      <c r="L36" s="12" t="s">
        <v>312</v>
      </c>
      <c r="M36" s="12">
        <v>22.5</v>
      </c>
    </row>
    <row r="37" spans="1:13" ht="34.15" customHeight="1">
      <c r="A37" s="46" t="s">
        <v>333</v>
      </c>
      <c r="B37" s="46" t="s">
        <v>259</v>
      </c>
      <c r="C37" s="46" t="s">
        <v>212</v>
      </c>
      <c r="D37" s="47">
        <v>6.0000000000000001E-3</v>
      </c>
      <c r="E37" s="46" t="s">
        <v>305</v>
      </c>
      <c r="F37" s="46" t="s">
        <v>306</v>
      </c>
      <c r="G37" s="46" t="s">
        <v>307</v>
      </c>
      <c r="H37" s="15" t="s">
        <v>308</v>
      </c>
      <c r="I37" s="12" t="s">
        <v>309</v>
      </c>
      <c r="J37" s="12" t="s">
        <v>310</v>
      </c>
      <c r="K37" s="12" t="s">
        <v>311</v>
      </c>
      <c r="L37" s="12" t="s">
        <v>312</v>
      </c>
      <c r="M37" s="12">
        <v>22.5</v>
      </c>
    </row>
    <row r="38" spans="1:13" ht="34.15" customHeight="1">
      <c r="A38" s="46"/>
      <c r="B38" s="46"/>
      <c r="C38" s="46"/>
      <c r="D38" s="47"/>
      <c r="E38" s="46"/>
      <c r="F38" s="46"/>
      <c r="G38" s="46"/>
      <c r="H38" s="15" t="s">
        <v>313</v>
      </c>
      <c r="I38" s="12" t="s">
        <v>314</v>
      </c>
      <c r="J38" s="12" t="s">
        <v>315</v>
      </c>
      <c r="K38" s="12" t="s">
        <v>316</v>
      </c>
      <c r="L38" s="12" t="s">
        <v>317</v>
      </c>
      <c r="M38" s="12">
        <v>22.5</v>
      </c>
    </row>
    <row r="39" spans="1:13" ht="34.15" customHeight="1">
      <c r="A39" s="46"/>
      <c r="B39" s="46"/>
      <c r="C39" s="46"/>
      <c r="D39" s="47"/>
      <c r="E39" s="46"/>
      <c r="F39" s="46"/>
      <c r="G39" s="15" t="s">
        <v>318</v>
      </c>
      <c r="H39" s="15" t="s">
        <v>319</v>
      </c>
      <c r="I39" s="12" t="s">
        <v>309</v>
      </c>
      <c r="J39" s="12" t="s">
        <v>310</v>
      </c>
      <c r="K39" s="12" t="s">
        <v>311</v>
      </c>
      <c r="L39" s="12" t="s">
        <v>312</v>
      </c>
      <c r="M39" s="12">
        <v>22.5</v>
      </c>
    </row>
    <row r="40" spans="1:13" ht="34.15" customHeight="1">
      <c r="A40" s="46"/>
      <c r="B40" s="46"/>
      <c r="C40" s="46"/>
      <c r="D40" s="47"/>
      <c r="E40" s="46"/>
      <c r="F40" s="15" t="s">
        <v>320</v>
      </c>
      <c r="G40" s="15" t="s">
        <v>321</v>
      </c>
      <c r="H40" s="15" t="s">
        <v>322</v>
      </c>
      <c r="I40" s="12" t="s">
        <v>314</v>
      </c>
      <c r="J40" s="12" t="s">
        <v>315</v>
      </c>
      <c r="K40" s="12" t="s">
        <v>323</v>
      </c>
      <c r="L40" s="12" t="s">
        <v>312</v>
      </c>
      <c r="M40" s="12">
        <v>22.5</v>
      </c>
    </row>
    <row r="41" spans="1:13" ht="34.15" customHeight="1">
      <c r="A41" s="46" t="s">
        <v>334</v>
      </c>
      <c r="B41" s="46" t="s">
        <v>259</v>
      </c>
      <c r="C41" s="46" t="s">
        <v>212</v>
      </c>
      <c r="D41" s="47">
        <v>1.1136E-2</v>
      </c>
      <c r="E41" s="46" t="s">
        <v>305</v>
      </c>
      <c r="F41" s="46" t="s">
        <v>306</v>
      </c>
      <c r="G41" s="46" t="s">
        <v>307</v>
      </c>
      <c r="H41" s="15" t="s">
        <v>308</v>
      </c>
      <c r="I41" s="12" t="s">
        <v>309</v>
      </c>
      <c r="J41" s="12" t="s">
        <v>310</v>
      </c>
      <c r="K41" s="12" t="s">
        <v>311</v>
      </c>
      <c r="L41" s="12" t="s">
        <v>312</v>
      </c>
      <c r="M41" s="12">
        <v>22.5</v>
      </c>
    </row>
    <row r="42" spans="1:13" ht="34.15" customHeight="1">
      <c r="A42" s="46"/>
      <c r="B42" s="46"/>
      <c r="C42" s="46"/>
      <c r="D42" s="47"/>
      <c r="E42" s="46"/>
      <c r="F42" s="46"/>
      <c r="G42" s="46"/>
      <c r="H42" s="15" t="s">
        <v>313</v>
      </c>
      <c r="I42" s="12" t="s">
        <v>314</v>
      </c>
      <c r="J42" s="12" t="s">
        <v>315</v>
      </c>
      <c r="K42" s="12" t="s">
        <v>316</v>
      </c>
      <c r="L42" s="12" t="s">
        <v>317</v>
      </c>
      <c r="M42" s="12">
        <v>22.5</v>
      </c>
    </row>
    <row r="43" spans="1:13" ht="34.15" customHeight="1">
      <c r="A43" s="46"/>
      <c r="B43" s="46"/>
      <c r="C43" s="46"/>
      <c r="D43" s="47"/>
      <c r="E43" s="46"/>
      <c r="F43" s="46"/>
      <c r="G43" s="15" t="s">
        <v>318</v>
      </c>
      <c r="H43" s="15" t="s">
        <v>319</v>
      </c>
      <c r="I43" s="12" t="s">
        <v>309</v>
      </c>
      <c r="J43" s="12" t="s">
        <v>310</v>
      </c>
      <c r="K43" s="12" t="s">
        <v>311</v>
      </c>
      <c r="L43" s="12" t="s">
        <v>312</v>
      </c>
      <c r="M43" s="12">
        <v>22.5</v>
      </c>
    </row>
    <row r="44" spans="1:13" ht="34.15" customHeight="1">
      <c r="A44" s="46"/>
      <c r="B44" s="46"/>
      <c r="C44" s="46"/>
      <c r="D44" s="47"/>
      <c r="E44" s="46"/>
      <c r="F44" s="15" t="s">
        <v>320</v>
      </c>
      <c r="G44" s="15" t="s">
        <v>321</v>
      </c>
      <c r="H44" s="15" t="s">
        <v>322</v>
      </c>
      <c r="I44" s="12" t="s">
        <v>314</v>
      </c>
      <c r="J44" s="12" t="s">
        <v>315</v>
      </c>
      <c r="K44" s="12" t="s">
        <v>323</v>
      </c>
      <c r="L44" s="12" t="s">
        <v>312</v>
      </c>
      <c r="M44" s="12">
        <v>22.5</v>
      </c>
    </row>
    <row r="45" spans="1:13" ht="34.15" customHeight="1">
      <c r="A45" s="46" t="s">
        <v>335</v>
      </c>
      <c r="B45" s="46" t="s">
        <v>259</v>
      </c>
      <c r="C45" s="46" t="s">
        <v>212</v>
      </c>
      <c r="D45" s="47">
        <v>0.51157200000000003</v>
      </c>
      <c r="E45" s="46" t="s">
        <v>305</v>
      </c>
      <c r="F45" s="46" t="s">
        <v>306</v>
      </c>
      <c r="G45" s="46" t="s">
        <v>307</v>
      </c>
      <c r="H45" s="15" t="s">
        <v>308</v>
      </c>
      <c r="I45" s="12" t="s">
        <v>309</v>
      </c>
      <c r="J45" s="12" t="s">
        <v>310</v>
      </c>
      <c r="K45" s="12" t="s">
        <v>311</v>
      </c>
      <c r="L45" s="12" t="s">
        <v>312</v>
      </c>
      <c r="M45" s="12">
        <v>22.5</v>
      </c>
    </row>
    <row r="46" spans="1:13" ht="34.15" customHeight="1">
      <c r="A46" s="46"/>
      <c r="B46" s="46"/>
      <c r="C46" s="46"/>
      <c r="D46" s="47"/>
      <c r="E46" s="46"/>
      <c r="F46" s="46"/>
      <c r="G46" s="46"/>
      <c r="H46" s="15" t="s">
        <v>313</v>
      </c>
      <c r="I46" s="12" t="s">
        <v>314</v>
      </c>
      <c r="J46" s="12" t="s">
        <v>315</v>
      </c>
      <c r="K46" s="12" t="s">
        <v>316</v>
      </c>
      <c r="L46" s="12" t="s">
        <v>317</v>
      </c>
      <c r="M46" s="12">
        <v>22.5</v>
      </c>
    </row>
    <row r="47" spans="1:13" ht="34.15" customHeight="1">
      <c r="A47" s="46"/>
      <c r="B47" s="46"/>
      <c r="C47" s="46"/>
      <c r="D47" s="47"/>
      <c r="E47" s="46"/>
      <c r="F47" s="46"/>
      <c r="G47" s="15" t="s">
        <v>318</v>
      </c>
      <c r="H47" s="15" t="s">
        <v>319</v>
      </c>
      <c r="I47" s="12" t="s">
        <v>309</v>
      </c>
      <c r="J47" s="12" t="s">
        <v>310</v>
      </c>
      <c r="K47" s="12" t="s">
        <v>311</v>
      </c>
      <c r="L47" s="12" t="s">
        <v>312</v>
      </c>
      <c r="M47" s="12">
        <v>22.5</v>
      </c>
    </row>
    <row r="48" spans="1:13" ht="34.15" customHeight="1">
      <c r="A48" s="46"/>
      <c r="B48" s="46"/>
      <c r="C48" s="46"/>
      <c r="D48" s="47"/>
      <c r="E48" s="46"/>
      <c r="F48" s="15" t="s">
        <v>320</v>
      </c>
      <c r="G48" s="15" t="s">
        <v>321</v>
      </c>
      <c r="H48" s="15" t="s">
        <v>322</v>
      </c>
      <c r="I48" s="12" t="s">
        <v>314</v>
      </c>
      <c r="J48" s="12" t="s">
        <v>315</v>
      </c>
      <c r="K48" s="12" t="s">
        <v>323</v>
      </c>
      <c r="L48" s="12" t="s">
        <v>312</v>
      </c>
      <c r="M48" s="12">
        <v>22.5</v>
      </c>
    </row>
    <row r="49" spans="1:13" ht="34.15" customHeight="1">
      <c r="A49" s="46" t="s">
        <v>336</v>
      </c>
      <c r="B49" s="46" t="s">
        <v>259</v>
      </c>
      <c r="C49" s="46" t="s">
        <v>212</v>
      </c>
      <c r="D49" s="47">
        <v>2.2679999999999998</v>
      </c>
      <c r="E49" s="46" t="s">
        <v>305</v>
      </c>
      <c r="F49" s="46" t="s">
        <v>306</v>
      </c>
      <c r="G49" s="46" t="s">
        <v>307</v>
      </c>
      <c r="H49" s="15" t="s">
        <v>308</v>
      </c>
      <c r="I49" s="12" t="s">
        <v>309</v>
      </c>
      <c r="J49" s="12" t="s">
        <v>310</v>
      </c>
      <c r="K49" s="12" t="s">
        <v>311</v>
      </c>
      <c r="L49" s="12" t="s">
        <v>312</v>
      </c>
      <c r="M49" s="12">
        <v>22.5</v>
      </c>
    </row>
    <row r="50" spans="1:13" ht="34.15" customHeight="1">
      <c r="A50" s="46"/>
      <c r="B50" s="46"/>
      <c r="C50" s="46"/>
      <c r="D50" s="47"/>
      <c r="E50" s="46"/>
      <c r="F50" s="46"/>
      <c r="G50" s="46"/>
      <c r="H50" s="15" t="s">
        <v>313</v>
      </c>
      <c r="I50" s="12" t="s">
        <v>314</v>
      </c>
      <c r="J50" s="12" t="s">
        <v>315</v>
      </c>
      <c r="K50" s="12" t="s">
        <v>316</v>
      </c>
      <c r="L50" s="12" t="s">
        <v>317</v>
      </c>
      <c r="M50" s="12">
        <v>22.5</v>
      </c>
    </row>
    <row r="51" spans="1:13" ht="34.15" customHeight="1">
      <c r="A51" s="46"/>
      <c r="B51" s="46"/>
      <c r="C51" s="46"/>
      <c r="D51" s="47"/>
      <c r="E51" s="46"/>
      <c r="F51" s="46"/>
      <c r="G51" s="15" t="s">
        <v>318</v>
      </c>
      <c r="H51" s="15" t="s">
        <v>319</v>
      </c>
      <c r="I51" s="12" t="s">
        <v>309</v>
      </c>
      <c r="J51" s="12" t="s">
        <v>310</v>
      </c>
      <c r="K51" s="12" t="s">
        <v>311</v>
      </c>
      <c r="L51" s="12" t="s">
        <v>312</v>
      </c>
      <c r="M51" s="12">
        <v>22.5</v>
      </c>
    </row>
    <row r="52" spans="1:13" ht="34.15" customHeight="1">
      <c r="A52" s="46"/>
      <c r="B52" s="46"/>
      <c r="C52" s="46"/>
      <c r="D52" s="47"/>
      <c r="E52" s="46"/>
      <c r="F52" s="15" t="s">
        <v>320</v>
      </c>
      <c r="G52" s="15" t="s">
        <v>321</v>
      </c>
      <c r="H52" s="15" t="s">
        <v>322</v>
      </c>
      <c r="I52" s="12" t="s">
        <v>314</v>
      </c>
      <c r="J52" s="12" t="s">
        <v>315</v>
      </c>
      <c r="K52" s="12" t="s">
        <v>323</v>
      </c>
      <c r="L52" s="12" t="s">
        <v>312</v>
      </c>
      <c r="M52" s="12">
        <v>22.5</v>
      </c>
    </row>
    <row r="53" spans="1:13" ht="34.15" customHeight="1">
      <c r="A53" s="46" t="s">
        <v>337</v>
      </c>
      <c r="B53" s="46" t="s">
        <v>259</v>
      </c>
      <c r="C53" s="46" t="s">
        <v>212</v>
      </c>
      <c r="D53" s="47">
        <v>9.1319999999999995E-3</v>
      </c>
      <c r="E53" s="46" t="s">
        <v>305</v>
      </c>
      <c r="F53" s="46" t="s">
        <v>306</v>
      </c>
      <c r="G53" s="46" t="s">
        <v>307</v>
      </c>
      <c r="H53" s="15" t="s">
        <v>308</v>
      </c>
      <c r="I53" s="12" t="s">
        <v>309</v>
      </c>
      <c r="J53" s="12" t="s">
        <v>310</v>
      </c>
      <c r="K53" s="12" t="s">
        <v>311</v>
      </c>
      <c r="L53" s="12" t="s">
        <v>312</v>
      </c>
      <c r="M53" s="12">
        <v>22.5</v>
      </c>
    </row>
    <row r="54" spans="1:13" ht="34.15" customHeight="1">
      <c r="A54" s="46"/>
      <c r="B54" s="46"/>
      <c r="C54" s="46"/>
      <c r="D54" s="47"/>
      <c r="E54" s="46"/>
      <c r="F54" s="46"/>
      <c r="G54" s="46"/>
      <c r="H54" s="15" t="s">
        <v>313</v>
      </c>
      <c r="I54" s="12" t="s">
        <v>314</v>
      </c>
      <c r="J54" s="12" t="s">
        <v>315</v>
      </c>
      <c r="K54" s="12" t="s">
        <v>316</v>
      </c>
      <c r="L54" s="12" t="s">
        <v>317</v>
      </c>
      <c r="M54" s="12">
        <v>22.5</v>
      </c>
    </row>
    <row r="55" spans="1:13" ht="34.15" customHeight="1">
      <c r="A55" s="46"/>
      <c r="B55" s="46"/>
      <c r="C55" s="46"/>
      <c r="D55" s="47"/>
      <c r="E55" s="46"/>
      <c r="F55" s="46"/>
      <c r="G55" s="15" t="s">
        <v>318</v>
      </c>
      <c r="H55" s="15" t="s">
        <v>319</v>
      </c>
      <c r="I55" s="12" t="s">
        <v>309</v>
      </c>
      <c r="J55" s="12" t="s">
        <v>310</v>
      </c>
      <c r="K55" s="12" t="s">
        <v>311</v>
      </c>
      <c r="L55" s="12" t="s">
        <v>312</v>
      </c>
      <c r="M55" s="12">
        <v>22.5</v>
      </c>
    </row>
    <row r="56" spans="1:13" ht="34.15" customHeight="1">
      <c r="A56" s="46"/>
      <c r="B56" s="46"/>
      <c r="C56" s="46"/>
      <c r="D56" s="47"/>
      <c r="E56" s="46"/>
      <c r="F56" s="15" t="s">
        <v>320</v>
      </c>
      <c r="G56" s="15" t="s">
        <v>321</v>
      </c>
      <c r="H56" s="15" t="s">
        <v>322</v>
      </c>
      <c r="I56" s="12" t="s">
        <v>314</v>
      </c>
      <c r="J56" s="12" t="s">
        <v>315</v>
      </c>
      <c r="K56" s="12" t="s">
        <v>323</v>
      </c>
      <c r="L56" s="12" t="s">
        <v>312</v>
      </c>
      <c r="M56" s="12">
        <v>22.5</v>
      </c>
    </row>
    <row r="57" spans="1:13" ht="34.15" customHeight="1">
      <c r="A57" s="46" t="s">
        <v>338</v>
      </c>
      <c r="B57" s="46" t="s">
        <v>259</v>
      </c>
      <c r="C57" s="46" t="s">
        <v>212</v>
      </c>
      <c r="D57" s="47">
        <v>0.69311999999999996</v>
      </c>
      <c r="E57" s="46" t="s">
        <v>305</v>
      </c>
      <c r="F57" s="46" t="s">
        <v>306</v>
      </c>
      <c r="G57" s="46" t="s">
        <v>307</v>
      </c>
      <c r="H57" s="15" t="s">
        <v>313</v>
      </c>
      <c r="I57" s="12" t="s">
        <v>314</v>
      </c>
      <c r="J57" s="12" t="s">
        <v>315</v>
      </c>
      <c r="K57" s="12" t="s">
        <v>316</v>
      </c>
      <c r="L57" s="12" t="s">
        <v>317</v>
      </c>
      <c r="M57" s="12">
        <v>22.5</v>
      </c>
    </row>
    <row r="58" spans="1:13" ht="34.15" customHeight="1">
      <c r="A58" s="46"/>
      <c r="B58" s="46"/>
      <c r="C58" s="46"/>
      <c r="D58" s="47"/>
      <c r="E58" s="46"/>
      <c r="F58" s="46"/>
      <c r="G58" s="46"/>
      <c r="H58" s="15" t="s">
        <v>308</v>
      </c>
      <c r="I58" s="12" t="s">
        <v>309</v>
      </c>
      <c r="J58" s="12" t="s">
        <v>310</v>
      </c>
      <c r="K58" s="12" t="s">
        <v>311</v>
      </c>
      <c r="L58" s="12" t="s">
        <v>312</v>
      </c>
      <c r="M58" s="12">
        <v>22.5</v>
      </c>
    </row>
    <row r="59" spans="1:13" ht="34.15" customHeight="1">
      <c r="A59" s="46"/>
      <c r="B59" s="46"/>
      <c r="C59" s="46"/>
      <c r="D59" s="47"/>
      <c r="E59" s="46"/>
      <c r="F59" s="46"/>
      <c r="G59" s="15" t="s">
        <v>318</v>
      </c>
      <c r="H59" s="15" t="s">
        <v>319</v>
      </c>
      <c r="I59" s="12" t="s">
        <v>309</v>
      </c>
      <c r="J59" s="12" t="s">
        <v>310</v>
      </c>
      <c r="K59" s="12" t="s">
        <v>311</v>
      </c>
      <c r="L59" s="12" t="s">
        <v>312</v>
      </c>
      <c r="M59" s="12">
        <v>22.5</v>
      </c>
    </row>
    <row r="60" spans="1:13" ht="34.15" customHeight="1">
      <c r="A60" s="46"/>
      <c r="B60" s="46"/>
      <c r="C60" s="46"/>
      <c r="D60" s="47"/>
      <c r="E60" s="46"/>
      <c r="F60" s="15" t="s">
        <v>320</v>
      </c>
      <c r="G60" s="15" t="s">
        <v>321</v>
      </c>
      <c r="H60" s="15" t="s">
        <v>322</v>
      </c>
      <c r="I60" s="12" t="s">
        <v>314</v>
      </c>
      <c r="J60" s="12" t="s">
        <v>315</v>
      </c>
      <c r="K60" s="12" t="s">
        <v>323</v>
      </c>
      <c r="L60" s="12" t="s">
        <v>312</v>
      </c>
      <c r="M60" s="12">
        <v>22.5</v>
      </c>
    </row>
    <row r="61" spans="1:13" ht="34.15" customHeight="1">
      <c r="A61" s="46" t="s">
        <v>339</v>
      </c>
      <c r="B61" s="46" t="s">
        <v>259</v>
      </c>
      <c r="C61" s="46" t="s">
        <v>205</v>
      </c>
      <c r="D61" s="47">
        <v>0.108</v>
      </c>
      <c r="E61" s="46" t="s">
        <v>305</v>
      </c>
      <c r="F61" s="46" t="s">
        <v>306</v>
      </c>
      <c r="G61" s="15" t="s">
        <v>307</v>
      </c>
      <c r="H61" s="15" t="s">
        <v>313</v>
      </c>
      <c r="I61" s="12" t="s">
        <v>314</v>
      </c>
      <c r="J61" s="12" t="s">
        <v>315</v>
      </c>
      <c r="K61" s="12" t="s">
        <v>316</v>
      </c>
      <c r="L61" s="12" t="s">
        <v>317</v>
      </c>
      <c r="M61" s="12">
        <v>22.5</v>
      </c>
    </row>
    <row r="62" spans="1:13" ht="40.700000000000003" customHeight="1">
      <c r="A62" s="46"/>
      <c r="B62" s="46"/>
      <c r="C62" s="46"/>
      <c r="D62" s="47"/>
      <c r="E62" s="46"/>
      <c r="F62" s="46"/>
      <c r="G62" s="15" t="s">
        <v>329</v>
      </c>
      <c r="H62" s="15" t="s">
        <v>330</v>
      </c>
      <c r="I62" s="12" t="s">
        <v>314</v>
      </c>
      <c r="J62" s="12" t="s">
        <v>315</v>
      </c>
      <c r="K62" s="12" t="s">
        <v>323</v>
      </c>
      <c r="L62" s="12" t="s">
        <v>317</v>
      </c>
      <c r="M62" s="12">
        <v>22.5</v>
      </c>
    </row>
    <row r="63" spans="1:13" ht="54.2" customHeight="1">
      <c r="A63" s="46"/>
      <c r="B63" s="46"/>
      <c r="C63" s="46"/>
      <c r="D63" s="47"/>
      <c r="E63" s="46"/>
      <c r="F63" s="46" t="s">
        <v>320</v>
      </c>
      <c r="G63" s="46" t="s">
        <v>321</v>
      </c>
      <c r="H63" s="15" t="s">
        <v>332</v>
      </c>
      <c r="I63" s="12" t="s">
        <v>314</v>
      </c>
      <c r="J63" s="12" t="s">
        <v>315</v>
      </c>
      <c r="K63" s="12" t="s">
        <v>311</v>
      </c>
      <c r="L63" s="12" t="s">
        <v>312</v>
      </c>
      <c r="M63" s="12">
        <v>22.5</v>
      </c>
    </row>
    <row r="64" spans="1:13" ht="34.15" customHeight="1">
      <c r="A64" s="46"/>
      <c r="B64" s="46"/>
      <c r="C64" s="46"/>
      <c r="D64" s="47"/>
      <c r="E64" s="46"/>
      <c r="F64" s="46"/>
      <c r="G64" s="46"/>
      <c r="H64" s="15" t="s">
        <v>331</v>
      </c>
      <c r="I64" s="12" t="s">
        <v>309</v>
      </c>
      <c r="J64" s="12" t="s">
        <v>310</v>
      </c>
      <c r="K64" s="12" t="s">
        <v>311</v>
      </c>
      <c r="L64" s="12" t="s">
        <v>312</v>
      </c>
      <c r="M64" s="12">
        <v>22.5</v>
      </c>
    </row>
    <row r="65" spans="1:13" ht="34.15" customHeight="1">
      <c r="A65" s="46" t="s">
        <v>241</v>
      </c>
      <c r="B65" s="46" t="s">
        <v>259</v>
      </c>
      <c r="C65" s="46" t="s">
        <v>205</v>
      </c>
      <c r="D65" s="47">
        <v>1.3249</v>
      </c>
      <c r="E65" s="46" t="s">
        <v>305</v>
      </c>
      <c r="F65" s="46" t="s">
        <v>306</v>
      </c>
      <c r="G65" s="15" t="s">
        <v>307</v>
      </c>
      <c r="H65" s="15" t="s">
        <v>313</v>
      </c>
      <c r="I65" s="12" t="s">
        <v>314</v>
      </c>
      <c r="J65" s="12" t="s">
        <v>315</v>
      </c>
      <c r="K65" s="12" t="s">
        <v>316</v>
      </c>
      <c r="L65" s="12" t="s">
        <v>317</v>
      </c>
      <c r="M65" s="12">
        <v>22.5</v>
      </c>
    </row>
    <row r="66" spans="1:13" ht="40.700000000000003" customHeight="1">
      <c r="A66" s="46"/>
      <c r="B66" s="46"/>
      <c r="C66" s="46"/>
      <c r="D66" s="47"/>
      <c r="E66" s="46"/>
      <c r="F66" s="46"/>
      <c r="G66" s="15" t="s">
        <v>329</v>
      </c>
      <c r="H66" s="15" t="s">
        <v>330</v>
      </c>
      <c r="I66" s="12" t="s">
        <v>314</v>
      </c>
      <c r="J66" s="12" t="s">
        <v>315</v>
      </c>
      <c r="K66" s="12" t="s">
        <v>323</v>
      </c>
      <c r="L66" s="12" t="s">
        <v>317</v>
      </c>
      <c r="M66" s="12">
        <v>22.5</v>
      </c>
    </row>
    <row r="67" spans="1:13" ht="54.2" customHeight="1">
      <c r="A67" s="46"/>
      <c r="B67" s="46"/>
      <c r="C67" s="46"/>
      <c r="D67" s="47"/>
      <c r="E67" s="46"/>
      <c r="F67" s="46" t="s">
        <v>320</v>
      </c>
      <c r="G67" s="46" t="s">
        <v>321</v>
      </c>
      <c r="H67" s="15" t="s">
        <v>332</v>
      </c>
      <c r="I67" s="12" t="s">
        <v>314</v>
      </c>
      <c r="J67" s="12" t="s">
        <v>315</v>
      </c>
      <c r="K67" s="12" t="s">
        <v>311</v>
      </c>
      <c r="L67" s="12" t="s">
        <v>312</v>
      </c>
      <c r="M67" s="12">
        <v>22.5</v>
      </c>
    </row>
    <row r="68" spans="1:13" ht="34.15" customHeight="1">
      <c r="A68" s="46"/>
      <c r="B68" s="46"/>
      <c r="C68" s="46"/>
      <c r="D68" s="47"/>
      <c r="E68" s="46"/>
      <c r="F68" s="46"/>
      <c r="G68" s="46"/>
      <c r="H68" s="15" t="s">
        <v>331</v>
      </c>
      <c r="I68" s="12" t="s">
        <v>309</v>
      </c>
      <c r="J68" s="12" t="s">
        <v>310</v>
      </c>
      <c r="K68" s="12" t="s">
        <v>311</v>
      </c>
      <c r="L68" s="12" t="s">
        <v>312</v>
      </c>
      <c r="M68" s="12">
        <v>22.5</v>
      </c>
    </row>
    <row r="69" spans="1:13" ht="34.15" customHeight="1">
      <c r="A69" s="46" t="s">
        <v>340</v>
      </c>
      <c r="B69" s="46" t="s">
        <v>259</v>
      </c>
      <c r="C69" s="46" t="s">
        <v>205</v>
      </c>
      <c r="D69" s="47">
        <v>3.9</v>
      </c>
      <c r="E69" s="46" t="s">
        <v>305</v>
      </c>
      <c r="F69" s="46" t="s">
        <v>306</v>
      </c>
      <c r="G69" s="15" t="s">
        <v>307</v>
      </c>
      <c r="H69" s="15" t="s">
        <v>313</v>
      </c>
      <c r="I69" s="12" t="s">
        <v>314</v>
      </c>
      <c r="J69" s="12" t="s">
        <v>315</v>
      </c>
      <c r="K69" s="12" t="s">
        <v>316</v>
      </c>
      <c r="L69" s="12" t="s">
        <v>317</v>
      </c>
      <c r="M69" s="12">
        <v>22.5</v>
      </c>
    </row>
    <row r="70" spans="1:13" ht="40.700000000000003" customHeight="1">
      <c r="A70" s="46"/>
      <c r="B70" s="46"/>
      <c r="C70" s="46"/>
      <c r="D70" s="47"/>
      <c r="E70" s="46"/>
      <c r="F70" s="46"/>
      <c r="G70" s="15" t="s">
        <v>329</v>
      </c>
      <c r="H70" s="15" t="s">
        <v>330</v>
      </c>
      <c r="I70" s="12" t="s">
        <v>314</v>
      </c>
      <c r="J70" s="12" t="s">
        <v>315</v>
      </c>
      <c r="K70" s="12" t="s">
        <v>323</v>
      </c>
      <c r="L70" s="12" t="s">
        <v>317</v>
      </c>
      <c r="M70" s="12">
        <v>22.5</v>
      </c>
    </row>
    <row r="71" spans="1:13" ht="54.2" customHeight="1">
      <c r="A71" s="46"/>
      <c r="B71" s="46"/>
      <c r="C71" s="46"/>
      <c r="D71" s="47"/>
      <c r="E71" s="46"/>
      <c r="F71" s="46" t="s">
        <v>320</v>
      </c>
      <c r="G71" s="46" t="s">
        <v>321</v>
      </c>
      <c r="H71" s="15" t="s">
        <v>332</v>
      </c>
      <c r="I71" s="12" t="s">
        <v>314</v>
      </c>
      <c r="J71" s="12" t="s">
        <v>315</v>
      </c>
      <c r="K71" s="12" t="s">
        <v>311</v>
      </c>
      <c r="L71" s="12" t="s">
        <v>312</v>
      </c>
      <c r="M71" s="12">
        <v>22.5</v>
      </c>
    </row>
    <row r="72" spans="1:13" ht="34.15" customHeight="1">
      <c r="A72" s="46"/>
      <c r="B72" s="46"/>
      <c r="C72" s="46"/>
      <c r="D72" s="47"/>
      <c r="E72" s="46"/>
      <c r="F72" s="46"/>
      <c r="G72" s="46"/>
      <c r="H72" s="15" t="s">
        <v>331</v>
      </c>
      <c r="I72" s="12" t="s">
        <v>309</v>
      </c>
      <c r="J72" s="12" t="s">
        <v>310</v>
      </c>
      <c r="K72" s="12" t="s">
        <v>311</v>
      </c>
      <c r="L72" s="12" t="s">
        <v>312</v>
      </c>
      <c r="M72" s="12">
        <v>22.5</v>
      </c>
    </row>
    <row r="73" spans="1:13" ht="34.15" customHeight="1">
      <c r="A73" s="46" t="s">
        <v>162</v>
      </c>
      <c r="B73" s="46" t="s">
        <v>259</v>
      </c>
      <c r="C73" s="46" t="s">
        <v>212</v>
      </c>
      <c r="D73" s="47">
        <v>12.974843999999999</v>
      </c>
      <c r="E73" s="46" t="s">
        <v>305</v>
      </c>
      <c r="F73" s="46" t="s">
        <v>306</v>
      </c>
      <c r="G73" s="46" t="s">
        <v>307</v>
      </c>
      <c r="H73" s="15" t="s">
        <v>313</v>
      </c>
      <c r="I73" s="12" t="s">
        <v>314</v>
      </c>
      <c r="J73" s="12" t="s">
        <v>315</v>
      </c>
      <c r="K73" s="12" t="s">
        <v>316</v>
      </c>
      <c r="L73" s="12" t="s">
        <v>317</v>
      </c>
      <c r="M73" s="12">
        <v>22.5</v>
      </c>
    </row>
    <row r="74" spans="1:13" ht="34.15" customHeight="1">
      <c r="A74" s="46"/>
      <c r="B74" s="46"/>
      <c r="C74" s="46"/>
      <c r="D74" s="47"/>
      <c r="E74" s="46"/>
      <c r="F74" s="46"/>
      <c r="G74" s="46"/>
      <c r="H74" s="15" t="s">
        <v>308</v>
      </c>
      <c r="I74" s="12" t="s">
        <v>309</v>
      </c>
      <c r="J74" s="12" t="s">
        <v>310</v>
      </c>
      <c r="K74" s="12" t="s">
        <v>311</v>
      </c>
      <c r="L74" s="12" t="s">
        <v>312</v>
      </c>
      <c r="M74" s="12">
        <v>22.5</v>
      </c>
    </row>
    <row r="75" spans="1:13" ht="34.15" customHeight="1">
      <c r="A75" s="46"/>
      <c r="B75" s="46"/>
      <c r="C75" s="46"/>
      <c r="D75" s="47"/>
      <c r="E75" s="46"/>
      <c r="F75" s="46"/>
      <c r="G75" s="15" t="s">
        <v>318</v>
      </c>
      <c r="H75" s="15" t="s">
        <v>319</v>
      </c>
      <c r="I75" s="12" t="s">
        <v>309</v>
      </c>
      <c r="J75" s="12" t="s">
        <v>310</v>
      </c>
      <c r="K75" s="12" t="s">
        <v>311</v>
      </c>
      <c r="L75" s="12" t="s">
        <v>312</v>
      </c>
      <c r="M75" s="12">
        <v>22.5</v>
      </c>
    </row>
    <row r="76" spans="1:13" ht="34.15" customHeight="1">
      <c r="A76" s="46"/>
      <c r="B76" s="46"/>
      <c r="C76" s="46"/>
      <c r="D76" s="47"/>
      <c r="E76" s="46"/>
      <c r="F76" s="15" t="s">
        <v>320</v>
      </c>
      <c r="G76" s="15" t="s">
        <v>321</v>
      </c>
      <c r="H76" s="15" t="s">
        <v>322</v>
      </c>
      <c r="I76" s="12" t="s">
        <v>314</v>
      </c>
      <c r="J76" s="12" t="s">
        <v>315</v>
      </c>
      <c r="K76" s="12" t="s">
        <v>323</v>
      </c>
      <c r="L76" s="12" t="s">
        <v>312</v>
      </c>
      <c r="M76" s="12">
        <v>22.5</v>
      </c>
    </row>
    <row r="77" spans="1:13" ht="54.2" customHeight="1">
      <c r="A77" s="46" t="s">
        <v>285</v>
      </c>
      <c r="B77" s="46" t="s">
        <v>259</v>
      </c>
      <c r="C77" s="46" t="s">
        <v>269</v>
      </c>
      <c r="D77" s="47">
        <v>8.4</v>
      </c>
      <c r="E77" s="46" t="s">
        <v>341</v>
      </c>
      <c r="F77" s="46" t="s">
        <v>306</v>
      </c>
      <c r="G77" s="46" t="s">
        <v>307</v>
      </c>
      <c r="H77" s="15" t="s">
        <v>342</v>
      </c>
      <c r="I77" s="12" t="s">
        <v>309</v>
      </c>
      <c r="J77" s="12" t="s">
        <v>343</v>
      </c>
      <c r="K77" s="12" t="s">
        <v>344</v>
      </c>
      <c r="L77" s="12" t="s">
        <v>345</v>
      </c>
      <c r="M77" s="12">
        <v>15</v>
      </c>
    </row>
    <row r="78" spans="1:13" ht="34.15" customHeight="1">
      <c r="A78" s="46"/>
      <c r="B78" s="46"/>
      <c r="C78" s="46"/>
      <c r="D78" s="47"/>
      <c r="E78" s="46"/>
      <c r="F78" s="46"/>
      <c r="G78" s="46"/>
      <c r="H78" s="15" t="s">
        <v>346</v>
      </c>
      <c r="I78" s="12" t="s">
        <v>309</v>
      </c>
      <c r="J78" s="12" t="s">
        <v>343</v>
      </c>
      <c r="K78" s="12" t="s">
        <v>347</v>
      </c>
      <c r="L78" s="12" t="s">
        <v>348</v>
      </c>
      <c r="M78" s="12">
        <v>15</v>
      </c>
    </row>
    <row r="79" spans="1:13" ht="40.700000000000003" customHeight="1">
      <c r="A79" s="46"/>
      <c r="B79" s="46"/>
      <c r="C79" s="46"/>
      <c r="D79" s="47"/>
      <c r="E79" s="46"/>
      <c r="F79" s="46"/>
      <c r="G79" s="15" t="s">
        <v>318</v>
      </c>
      <c r="H79" s="15" t="s">
        <v>349</v>
      </c>
      <c r="I79" s="12" t="s">
        <v>350</v>
      </c>
      <c r="J79" s="12"/>
      <c r="K79" s="12" t="s">
        <v>349</v>
      </c>
      <c r="L79" s="12"/>
      <c r="M79" s="12">
        <v>20</v>
      </c>
    </row>
    <row r="80" spans="1:13" ht="40.700000000000003" customHeight="1">
      <c r="A80" s="46"/>
      <c r="B80" s="46"/>
      <c r="C80" s="46"/>
      <c r="D80" s="47"/>
      <c r="E80" s="46"/>
      <c r="F80" s="46" t="s">
        <v>320</v>
      </c>
      <c r="G80" s="15" t="s">
        <v>351</v>
      </c>
      <c r="H80" s="15" t="s">
        <v>352</v>
      </c>
      <c r="I80" s="12" t="s">
        <v>350</v>
      </c>
      <c r="J80" s="12"/>
      <c r="K80" s="12" t="s">
        <v>352</v>
      </c>
      <c r="L80" s="12"/>
      <c r="M80" s="12">
        <v>15</v>
      </c>
    </row>
    <row r="81" spans="1:13" ht="40.700000000000003" customHeight="1">
      <c r="A81" s="46"/>
      <c r="B81" s="46"/>
      <c r="C81" s="46"/>
      <c r="D81" s="47"/>
      <c r="E81" s="46"/>
      <c r="F81" s="46"/>
      <c r="G81" s="15" t="s">
        <v>353</v>
      </c>
      <c r="H81" s="15" t="s">
        <v>352</v>
      </c>
      <c r="I81" s="12" t="s">
        <v>350</v>
      </c>
      <c r="J81" s="12"/>
      <c r="K81" s="12" t="s">
        <v>352</v>
      </c>
      <c r="L81" s="12"/>
      <c r="M81" s="12">
        <v>15</v>
      </c>
    </row>
    <row r="82" spans="1:13" ht="34.15" customHeight="1">
      <c r="A82" s="46"/>
      <c r="B82" s="46"/>
      <c r="C82" s="46"/>
      <c r="D82" s="47"/>
      <c r="E82" s="46"/>
      <c r="F82" s="15" t="s">
        <v>354</v>
      </c>
      <c r="G82" s="15" t="s">
        <v>355</v>
      </c>
      <c r="H82" s="15" t="s">
        <v>355</v>
      </c>
      <c r="I82" s="12" t="s">
        <v>350</v>
      </c>
      <c r="J82" s="12"/>
      <c r="K82" s="12" t="s">
        <v>356</v>
      </c>
      <c r="L82" s="12"/>
      <c r="M82" s="12">
        <v>10</v>
      </c>
    </row>
    <row r="83" spans="1:13" ht="34.15" customHeight="1">
      <c r="A83" s="46" t="s">
        <v>272</v>
      </c>
      <c r="B83" s="46" t="s">
        <v>259</v>
      </c>
      <c r="C83" s="46" t="s">
        <v>269</v>
      </c>
      <c r="D83" s="47">
        <v>0.9</v>
      </c>
      <c r="E83" s="46" t="s">
        <v>357</v>
      </c>
      <c r="F83" s="46" t="s">
        <v>306</v>
      </c>
      <c r="G83" s="15" t="s">
        <v>307</v>
      </c>
      <c r="H83" s="15" t="s">
        <v>358</v>
      </c>
      <c r="I83" s="12" t="s">
        <v>309</v>
      </c>
      <c r="J83" s="12" t="s">
        <v>310</v>
      </c>
      <c r="K83" s="12" t="s">
        <v>323</v>
      </c>
      <c r="L83" s="12" t="s">
        <v>359</v>
      </c>
      <c r="M83" s="12">
        <v>30</v>
      </c>
    </row>
    <row r="84" spans="1:13" ht="34.15" customHeight="1">
      <c r="A84" s="46"/>
      <c r="B84" s="46"/>
      <c r="C84" s="46"/>
      <c r="D84" s="47"/>
      <c r="E84" s="46"/>
      <c r="F84" s="46"/>
      <c r="G84" s="15" t="s">
        <v>318</v>
      </c>
      <c r="H84" s="15" t="s">
        <v>360</v>
      </c>
      <c r="I84" s="12" t="s">
        <v>350</v>
      </c>
      <c r="J84" s="12"/>
      <c r="K84" s="12" t="s">
        <v>360</v>
      </c>
      <c r="L84" s="12"/>
      <c r="M84" s="12">
        <v>20</v>
      </c>
    </row>
    <row r="85" spans="1:13" ht="81.400000000000006" customHeight="1">
      <c r="A85" s="46"/>
      <c r="B85" s="46"/>
      <c r="C85" s="46"/>
      <c r="D85" s="47"/>
      <c r="E85" s="46"/>
      <c r="F85" s="15" t="s">
        <v>320</v>
      </c>
      <c r="G85" s="15" t="s">
        <v>351</v>
      </c>
      <c r="H85" s="15" t="s">
        <v>361</v>
      </c>
      <c r="I85" s="12" t="s">
        <v>350</v>
      </c>
      <c r="J85" s="12"/>
      <c r="K85" s="12" t="s">
        <v>357</v>
      </c>
      <c r="L85" s="12"/>
      <c r="M85" s="12">
        <v>30</v>
      </c>
    </row>
    <row r="86" spans="1:13" ht="34.15" customHeight="1">
      <c r="A86" s="46"/>
      <c r="B86" s="46"/>
      <c r="C86" s="46"/>
      <c r="D86" s="47"/>
      <c r="E86" s="46"/>
      <c r="F86" s="15" t="s">
        <v>354</v>
      </c>
      <c r="G86" s="15" t="s">
        <v>355</v>
      </c>
      <c r="H86" s="15" t="s">
        <v>355</v>
      </c>
      <c r="I86" s="12" t="s">
        <v>350</v>
      </c>
      <c r="J86" s="12"/>
      <c r="K86" s="12" t="s">
        <v>356</v>
      </c>
      <c r="L86" s="12"/>
      <c r="M86" s="12">
        <v>10</v>
      </c>
    </row>
    <row r="87" spans="1:13" ht="35.25" customHeight="1">
      <c r="A87" s="46" t="s">
        <v>284</v>
      </c>
      <c r="B87" s="46" t="s">
        <v>259</v>
      </c>
      <c r="C87" s="46" t="s">
        <v>269</v>
      </c>
      <c r="D87" s="47">
        <v>2.2200000000000002</v>
      </c>
      <c r="E87" s="46" t="s">
        <v>362</v>
      </c>
      <c r="F87" s="46" t="s">
        <v>306</v>
      </c>
      <c r="G87" s="15" t="s">
        <v>307</v>
      </c>
      <c r="H87" s="15" t="s">
        <v>363</v>
      </c>
      <c r="I87" s="12" t="s">
        <v>309</v>
      </c>
      <c r="J87" s="12" t="s">
        <v>310</v>
      </c>
      <c r="K87" s="12" t="s">
        <v>364</v>
      </c>
      <c r="L87" s="12" t="s">
        <v>345</v>
      </c>
      <c r="M87" s="12">
        <v>20</v>
      </c>
    </row>
    <row r="88" spans="1:13" ht="35.25" customHeight="1">
      <c r="A88" s="46"/>
      <c r="B88" s="46"/>
      <c r="C88" s="46"/>
      <c r="D88" s="47"/>
      <c r="E88" s="46"/>
      <c r="F88" s="46"/>
      <c r="G88" s="15" t="s">
        <v>329</v>
      </c>
      <c r="H88" s="15" t="s">
        <v>365</v>
      </c>
      <c r="I88" s="12" t="s">
        <v>350</v>
      </c>
      <c r="J88" s="12"/>
      <c r="K88" s="12" t="s">
        <v>365</v>
      </c>
      <c r="L88" s="12"/>
      <c r="M88" s="12">
        <v>15</v>
      </c>
    </row>
    <row r="89" spans="1:13" ht="40.700000000000003" customHeight="1">
      <c r="A89" s="46"/>
      <c r="B89" s="46"/>
      <c r="C89" s="46"/>
      <c r="D89" s="47"/>
      <c r="E89" s="46"/>
      <c r="F89" s="46"/>
      <c r="G89" s="15" t="s">
        <v>318</v>
      </c>
      <c r="H89" s="15" t="s">
        <v>366</v>
      </c>
      <c r="I89" s="12" t="s">
        <v>350</v>
      </c>
      <c r="J89" s="12"/>
      <c r="K89" s="12" t="s">
        <v>366</v>
      </c>
      <c r="L89" s="12"/>
      <c r="M89" s="12">
        <v>15</v>
      </c>
    </row>
    <row r="90" spans="1:13" ht="35.25" customHeight="1">
      <c r="A90" s="46"/>
      <c r="B90" s="46"/>
      <c r="C90" s="46"/>
      <c r="D90" s="47"/>
      <c r="E90" s="46"/>
      <c r="F90" s="15" t="s">
        <v>320</v>
      </c>
      <c r="G90" s="15" t="s">
        <v>351</v>
      </c>
      <c r="H90" s="15" t="s">
        <v>367</v>
      </c>
      <c r="I90" s="12" t="s">
        <v>350</v>
      </c>
      <c r="J90" s="12"/>
      <c r="K90" s="12" t="s">
        <v>367</v>
      </c>
      <c r="L90" s="12"/>
      <c r="M90" s="12">
        <v>30</v>
      </c>
    </row>
    <row r="91" spans="1:13" ht="35.25" customHeight="1">
      <c r="A91" s="46"/>
      <c r="B91" s="46"/>
      <c r="C91" s="46"/>
      <c r="D91" s="47"/>
      <c r="E91" s="46"/>
      <c r="F91" s="15" t="s">
        <v>354</v>
      </c>
      <c r="G91" s="15" t="s">
        <v>355</v>
      </c>
      <c r="H91" s="15" t="s">
        <v>355</v>
      </c>
      <c r="I91" s="12" t="s">
        <v>350</v>
      </c>
      <c r="J91" s="12"/>
      <c r="K91" s="12" t="s">
        <v>356</v>
      </c>
      <c r="L91" s="12"/>
      <c r="M91" s="12">
        <v>10</v>
      </c>
    </row>
    <row r="92" spans="1:13" ht="34.15" customHeight="1">
      <c r="A92" s="46" t="s">
        <v>281</v>
      </c>
      <c r="B92" s="46" t="s">
        <v>259</v>
      </c>
      <c r="C92" s="46" t="s">
        <v>269</v>
      </c>
      <c r="D92" s="47">
        <v>5.73</v>
      </c>
      <c r="E92" s="46" t="s">
        <v>1</v>
      </c>
      <c r="F92" s="46" t="s">
        <v>306</v>
      </c>
      <c r="G92" s="15" t="s">
        <v>307</v>
      </c>
      <c r="H92" s="15" t="s">
        <v>368</v>
      </c>
      <c r="I92" s="12" t="s">
        <v>309</v>
      </c>
      <c r="J92" s="12" t="s">
        <v>343</v>
      </c>
      <c r="K92" s="12" t="s">
        <v>316</v>
      </c>
      <c r="L92" s="12" t="s">
        <v>345</v>
      </c>
      <c r="M92" s="12">
        <v>20</v>
      </c>
    </row>
    <row r="93" spans="1:13" ht="34.15" customHeight="1">
      <c r="A93" s="46"/>
      <c r="B93" s="46"/>
      <c r="C93" s="46"/>
      <c r="D93" s="47"/>
      <c r="E93" s="46"/>
      <c r="F93" s="46"/>
      <c r="G93" s="15" t="s">
        <v>329</v>
      </c>
      <c r="H93" s="15" t="s">
        <v>369</v>
      </c>
      <c r="I93" s="12" t="s">
        <v>350</v>
      </c>
      <c r="J93" s="12"/>
      <c r="K93" s="12" t="s">
        <v>369</v>
      </c>
      <c r="L93" s="12"/>
      <c r="M93" s="12">
        <v>15</v>
      </c>
    </row>
    <row r="94" spans="1:13" ht="40.700000000000003" customHeight="1">
      <c r="A94" s="46"/>
      <c r="B94" s="46"/>
      <c r="C94" s="46"/>
      <c r="D94" s="47"/>
      <c r="E94" s="46"/>
      <c r="F94" s="46"/>
      <c r="G94" s="15" t="s">
        <v>318</v>
      </c>
      <c r="H94" s="15" t="s">
        <v>370</v>
      </c>
      <c r="I94" s="12" t="s">
        <v>350</v>
      </c>
      <c r="J94" s="12"/>
      <c r="K94" s="12" t="s">
        <v>370</v>
      </c>
      <c r="L94" s="12"/>
      <c r="M94" s="12">
        <v>15</v>
      </c>
    </row>
    <row r="95" spans="1:13" ht="34.15" customHeight="1">
      <c r="A95" s="46"/>
      <c r="B95" s="46"/>
      <c r="C95" s="46"/>
      <c r="D95" s="47"/>
      <c r="E95" s="46"/>
      <c r="F95" s="15" t="s">
        <v>320</v>
      </c>
      <c r="G95" s="15" t="s">
        <v>351</v>
      </c>
      <c r="H95" s="15" t="s">
        <v>371</v>
      </c>
      <c r="I95" s="12" t="s">
        <v>350</v>
      </c>
      <c r="J95" s="12"/>
      <c r="K95" s="12" t="s">
        <v>371</v>
      </c>
      <c r="L95" s="12"/>
      <c r="M95" s="12">
        <v>30</v>
      </c>
    </row>
    <row r="96" spans="1:13" ht="34.15" customHeight="1">
      <c r="A96" s="46"/>
      <c r="B96" s="46"/>
      <c r="C96" s="46"/>
      <c r="D96" s="47"/>
      <c r="E96" s="46"/>
      <c r="F96" s="15" t="s">
        <v>354</v>
      </c>
      <c r="G96" s="15" t="s">
        <v>355</v>
      </c>
      <c r="H96" s="15" t="s">
        <v>355</v>
      </c>
      <c r="I96" s="12" t="s">
        <v>350</v>
      </c>
      <c r="J96" s="12"/>
      <c r="K96" s="12" t="s">
        <v>356</v>
      </c>
      <c r="L96" s="12"/>
      <c r="M96" s="12">
        <v>10</v>
      </c>
    </row>
    <row r="97" spans="1:13" ht="40.700000000000003" customHeight="1">
      <c r="A97" s="46" t="s">
        <v>280</v>
      </c>
      <c r="B97" s="46" t="s">
        <v>259</v>
      </c>
      <c r="C97" s="46" t="s">
        <v>269</v>
      </c>
      <c r="D97" s="47">
        <v>6.6719999999999997</v>
      </c>
      <c r="E97" s="46" t="s">
        <v>372</v>
      </c>
      <c r="F97" s="46" t="s">
        <v>306</v>
      </c>
      <c r="G97" s="15" t="s">
        <v>307</v>
      </c>
      <c r="H97" s="15" t="s">
        <v>373</v>
      </c>
      <c r="I97" s="12" t="s">
        <v>309</v>
      </c>
      <c r="J97" s="12" t="s">
        <v>310</v>
      </c>
      <c r="K97" s="12" t="s">
        <v>374</v>
      </c>
      <c r="L97" s="12" t="s">
        <v>345</v>
      </c>
      <c r="M97" s="12">
        <v>20</v>
      </c>
    </row>
    <row r="98" spans="1:13" ht="34.15" customHeight="1">
      <c r="A98" s="46"/>
      <c r="B98" s="46"/>
      <c r="C98" s="46"/>
      <c r="D98" s="47"/>
      <c r="E98" s="46"/>
      <c r="F98" s="46"/>
      <c r="G98" s="15" t="s">
        <v>329</v>
      </c>
      <c r="H98" s="15" t="s">
        <v>369</v>
      </c>
      <c r="I98" s="12" t="s">
        <v>350</v>
      </c>
      <c r="J98" s="12"/>
      <c r="K98" s="12" t="s">
        <v>369</v>
      </c>
      <c r="L98" s="12"/>
      <c r="M98" s="12">
        <v>15</v>
      </c>
    </row>
    <row r="99" spans="1:13" ht="54.2" customHeight="1">
      <c r="A99" s="46"/>
      <c r="B99" s="46"/>
      <c r="C99" s="46"/>
      <c r="D99" s="47"/>
      <c r="E99" s="46"/>
      <c r="F99" s="46"/>
      <c r="G99" s="15" t="s">
        <v>318</v>
      </c>
      <c r="H99" s="15" t="s">
        <v>375</v>
      </c>
      <c r="I99" s="12" t="s">
        <v>350</v>
      </c>
      <c r="J99" s="12"/>
      <c r="K99" s="12" t="s">
        <v>375</v>
      </c>
      <c r="L99" s="12"/>
      <c r="M99" s="12">
        <v>15</v>
      </c>
    </row>
    <row r="100" spans="1:13" ht="34.15" customHeight="1">
      <c r="A100" s="46"/>
      <c r="B100" s="46"/>
      <c r="C100" s="46"/>
      <c r="D100" s="47"/>
      <c r="E100" s="46"/>
      <c r="F100" s="15" t="s">
        <v>320</v>
      </c>
      <c r="G100" s="15" t="s">
        <v>351</v>
      </c>
      <c r="H100" s="15" t="s">
        <v>367</v>
      </c>
      <c r="I100" s="12" t="s">
        <v>350</v>
      </c>
      <c r="J100" s="12"/>
      <c r="K100" s="12" t="s">
        <v>367</v>
      </c>
      <c r="L100" s="12"/>
      <c r="M100" s="12">
        <v>30</v>
      </c>
    </row>
    <row r="101" spans="1:13" ht="34.15" customHeight="1">
      <c r="A101" s="46"/>
      <c r="B101" s="46"/>
      <c r="C101" s="46"/>
      <c r="D101" s="47"/>
      <c r="E101" s="46"/>
      <c r="F101" s="15" t="s">
        <v>354</v>
      </c>
      <c r="G101" s="15" t="s">
        <v>355</v>
      </c>
      <c r="H101" s="15" t="s">
        <v>355</v>
      </c>
      <c r="I101" s="12" t="s">
        <v>350</v>
      </c>
      <c r="J101" s="12"/>
      <c r="K101" s="12" t="s">
        <v>356</v>
      </c>
      <c r="L101" s="12"/>
      <c r="M101" s="12">
        <v>10</v>
      </c>
    </row>
    <row r="102" spans="1:13" ht="40.700000000000003" customHeight="1">
      <c r="A102" s="46" t="s">
        <v>286</v>
      </c>
      <c r="B102" s="46" t="s">
        <v>259</v>
      </c>
      <c r="C102" s="46" t="s">
        <v>269</v>
      </c>
      <c r="D102" s="47">
        <v>5</v>
      </c>
      <c r="E102" s="46" t="s">
        <v>376</v>
      </c>
      <c r="F102" s="46" t="s">
        <v>306</v>
      </c>
      <c r="G102" s="15" t="s">
        <v>307</v>
      </c>
      <c r="H102" s="15" t="s">
        <v>377</v>
      </c>
      <c r="I102" s="12" t="s">
        <v>309</v>
      </c>
      <c r="J102" s="12" t="s">
        <v>310</v>
      </c>
      <c r="K102" s="12" t="s">
        <v>378</v>
      </c>
      <c r="L102" s="12" t="s">
        <v>345</v>
      </c>
      <c r="M102" s="12">
        <v>20</v>
      </c>
    </row>
    <row r="103" spans="1:13" ht="34.15" customHeight="1">
      <c r="A103" s="46"/>
      <c r="B103" s="46"/>
      <c r="C103" s="46"/>
      <c r="D103" s="47"/>
      <c r="E103" s="46"/>
      <c r="F103" s="46"/>
      <c r="G103" s="15" t="s">
        <v>329</v>
      </c>
      <c r="H103" s="15" t="s">
        <v>369</v>
      </c>
      <c r="I103" s="12" t="s">
        <v>350</v>
      </c>
      <c r="J103" s="12"/>
      <c r="K103" s="12" t="s">
        <v>369</v>
      </c>
      <c r="L103" s="12"/>
      <c r="M103" s="12">
        <v>15</v>
      </c>
    </row>
    <row r="104" spans="1:13" ht="34.15" customHeight="1">
      <c r="A104" s="46"/>
      <c r="B104" s="46"/>
      <c r="C104" s="46"/>
      <c r="D104" s="47"/>
      <c r="E104" s="46"/>
      <c r="F104" s="46"/>
      <c r="G104" s="15" t="s">
        <v>318</v>
      </c>
      <c r="H104" s="15" t="s">
        <v>379</v>
      </c>
      <c r="I104" s="12" t="s">
        <v>350</v>
      </c>
      <c r="J104" s="12"/>
      <c r="K104" s="12" t="s">
        <v>379</v>
      </c>
      <c r="L104" s="12"/>
      <c r="M104" s="12">
        <v>15</v>
      </c>
    </row>
    <row r="105" spans="1:13" ht="34.15" customHeight="1">
      <c r="A105" s="46"/>
      <c r="B105" s="46"/>
      <c r="C105" s="46"/>
      <c r="D105" s="47"/>
      <c r="E105" s="46"/>
      <c r="F105" s="15" t="s">
        <v>320</v>
      </c>
      <c r="G105" s="15" t="s">
        <v>351</v>
      </c>
      <c r="H105" s="15" t="s">
        <v>367</v>
      </c>
      <c r="I105" s="12" t="s">
        <v>350</v>
      </c>
      <c r="J105" s="12"/>
      <c r="K105" s="12" t="s">
        <v>367</v>
      </c>
      <c r="L105" s="12"/>
      <c r="M105" s="12">
        <v>30</v>
      </c>
    </row>
    <row r="106" spans="1:13" ht="34.15" customHeight="1">
      <c r="A106" s="46"/>
      <c r="B106" s="46"/>
      <c r="C106" s="46"/>
      <c r="D106" s="47"/>
      <c r="E106" s="46"/>
      <c r="F106" s="15" t="s">
        <v>354</v>
      </c>
      <c r="G106" s="15" t="s">
        <v>355</v>
      </c>
      <c r="H106" s="15" t="s">
        <v>355</v>
      </c>
      <c r="I106" s="12" t="s">
        <v>350</v>
      </c>
      <c r="J106" s="12"/>
      <c r="K106" s="12" t="s">
        <v>356</v>
      </c>
      <c r="L106" s="12"/>
      <c r="M106" s="12">
        <v>10</v>
      </c>
    </row>
    <row r="107" spans="1:13" ht="34.15" customHeight="1">
      <c r="A107" s="46" t="s">
        <v>279</v>
      </c>
      <c r="B107" s="46" t="s">
        <v>259</v>
      </c>
      <c r="C107" s="46" t="s">
        <v>269</v>
      </c>
      <c r="D107" s="47">
        <v>3</v>
      </c>
      <c r="E107" s="46" t="s">
        <v>380</v>
      </c>
      <c r="F107" s="46" t="s">
        <v>306</v>
      </c>
      <c r="G107" s="15" t="s">
        <v>307</v>
      </c>
      <c r="H107" s="15" t="s">
        <v>381</v>
      </c>
      <c r="I107" s="12" t="s">
        <v>309</v>
      </c>
      <c r="J107" s="12" t="s">
        <v>310</v>
      </c>
      <c r="K107" s="12" t="s">
        <v>364</v>
      </c>
      <c r="L107" s="12" t="s">
        <v>345</v>
      </c>
      <c r="M107" s="12">
        <v>20</v>
      </c>
    </row>
    <row r="108" spans="1:13" ht="34.15" customHeight="1">
      <c r="A108" s="46"/>
      <c r="B108" s="46"/>
      <c r="C108" s="46"/>
      <c r="D108" s="47"/>
      <c r="E108" s="46"/>
      <c r="F108" s="46"/>
      <c r="G108" s="15" t="s">
        <v>329</v>
      </c>
      <c r="H108" s="15" t="s">
        <v>369</v>
      </c>
      <c r="I108" s="12" t="s">
        <v>350</v>
      </c>
      <c r="J108" s="12"/>
      <c r="K108" s="12" t="s">
        <v>369</v>
      </c>
      <c r="L108" s="12"/>
      <c r="M108" s="12">
        <v>15</v>
      </c>
    </row>
    <row r="109" spans="1:13" ht="34.15" customHeight="1">
      <c r="A109" s="46"/>
      <c r="B109" s="46"/>
      <c r="C109" s="46"/>
      <c r="D109" s="47"/>
      <c r="E109" s="46"/>
      <c r="F109" s="46"/>
      <c r="G109" s="15" t="s">
        <v>318</v>
      </c>
      <c r="H109" s="15" t="s">
        <v>382</v>
      </c>
      <c r="I109" s="12" t="s">
        <v>350</v>
      </c>
      <c r="J109" s="12"/>
      <c r="K109" s="12" t="s">
        <v>382</v>
      </c>
      <c r="L109" s="12"/>
      <c r="M109" s="12">
        <v>15</v>
      </c>
    </row>
    <row r="110" spans="1:13" ht="34.15" customHeight="1">
      <c r="A110" s="46"/>
      <c r="B110" s="46"/>
      <c r="C110" s="46"/>
      <c r="D110" s="47"/>
      <c r="E110" s="46"/>
      <c r="F110" s="15" t="s">
        <v>320</v>
      </c>
      <c r="G110" s="15" t="s">
        <v>351</v>
      </c>
      <c r="H110" s="15" t="s">
        <v>367</v>
      </c>
      <c r="I110" s="12" t="s">
        <v>350</v>
      </c>
      <c r="J110" s="12"/>
      <c r="K110" s="12" t="s">
        <v>367</v>
      </c>
      <c r="L110" s="12"/>
      <c r="M110" s="12">
        <v>30</v>
      </c>
    </row>
    <row r="111" spans="1:13" ht="34.15" customHeight="1">
      <c r="A111" s="46"/>
      <c r="B111" s="46"/>
      <c r="C111" s="46"/>
      <c r="D111" s="47"/>
      <c r="E111" s="46"/>
      <c r="F111" s="15" t="s">
        <v>354</v>
      </c>
      <c r="G111" s="15" t="s">
        <v>355</v>
      </c>
      <c r="H111" s="15" t="s">
        <v>355</v>
      </c>
      <c r="I111" s="12" t="s">
        <v>350</v>
      </c>
      <c r="J111" s="12"/>
      <c r="K111" s="12" t="s">
        <v>356</v>
      </c>
      <c r="L111" s="12"/>
      <c r="M111" s="12">
        <v>10</v>
      </c>
    </row>
    <row r="112" spans="1:13" ht="34.15" customHeight="1">
      <c r="A112" s="46" t="s">
        <v>287</v>
      </c>
      <c r="B112" s="46" t="s">
        <v>259</v>
      </c>
      <c r="C112" s="46" t="s">
        <v>269</v>
      </c>
      <c r="D112" s="47">
        <v>0.3</v>
      </c>
      <c r="E112" s="46" t="s">
        <v>383</v>
      </c>
      <c r="F112" s="46" t="s">
        <v>306</v>
      </c>
      <c r="G112" s="15" t="s">
        <v>307</v>
      </c>
      <c r="H112" s="15" t="s">
        <v>384</v>
      </c>
      <c r="I112" s="12" t="s">
        <v>309</v>
      </c>
      <c r="J112" s="12" t="s">
        <v>310</v>
      </c>
      <c r="K112" s="12" t="s">
        <v>385</v>
      </c>
      <c r="L112" s="12" t="s">
        <v>386</v>
      </c>
      <c r="M112" s="12">
        <v>20</v>
      </c>
    </row>
    <row r="113" spans="1:13" ht="34.15" customHeight="1">
      <c r="A113" s="46"/>
      <c r="B113" s="46"/>
      <c r="C113" s="46"/>
      <c r="D113" s="47"/>
      <c r="E113" s="46"/>
      <c r="F113" s="46"/>
      <c r="G113" s="15" t="s">
        <v>329</v>
      </c>
      <c r="H113" s="15" t="s">
        <v>387</v>
      </c>
      <c r="I113" s="12" t="s">
        <v>350</v>
      </c>
      <c r="J113" s="12"/>
      <c r="K113" s="12" t="s">
        <v>387</v>
      </c>
      <c r="L113" s="12"/>
      <c r="M113" s="12">
        <v>15</v>
      </c>
    </row>
    <row r="114" spans="1:13" ht="34.15" customHeight="1">
      <c r="A114" s="46"/>
      <c r="B114" s="46"/>
      <c r="C114" s="46"/>
      <c r="D114" s="47"/>
      <c r="E114" s="46"/>
      <c r="F114" s="46"/>
      <c r="G114" s="15" t="s">
        <v>318</v>
      </c>
      <c r="H114" s="15" t="s">
        <v>388</v>
      </c>
      <c r="I114" s="12" t="s">
        <v>350</v>
      </c>
      <c r="J114" s="12"/>
      <c r="K114" s="12" t="s">
        <v>388</v>
      </c>
      <c r="L114" s="12"/>
      <c r="M114" s="12">
        <v>15</v>
      </c>
    </row>
    <row r="115" spans="1:13" ht="40.700000000000003" customHeight="1">
      <c r="A115" s="46"/>
      <c r="B115" s="46"/>
      <c r="C115" s="46"/>
      <c r="D115" s="47"/>
      <c r="E115" s="46"/>
      <c r="F115" s="15" t="s">
        <v>320</v>
      </c>
      <c r="G115" s="15" t="s">
        <v>351</v>
      </c>
      <c r="H115" s="15" t="s">
        <v>389</v>
      </c>
      <c r="I115" s="12" t="s">
        <v>350</v>
      </c>
      <c r="J115" s="12"/>
      <c r="K115" s="12" t="s">
        <v>389</v>
      </c>
      <c r="L115" s="12"/>
      <c r="M115" s="12">
        <v>30</v>
      </c>
    </row>
    <row r="116" spans="1:13" ht="34.15" customHeight="1">
      <c r="A116" s="46"/>
      <c r="B116" s="46"/>
      <c r="C116" s="46"/>
      <c r="D116" s="47"/>
      <c r="E116" s="46"/>
      <c r="F116" s="15" t="s">
        <v>354</v>
      </c>
      <c r="G116" s="15" t="s">
        <v>355</v>
      </c>
      <c r="H116" s="15" t="s">
        <v>355</v>
      </c>
      <c r="I116" s="12" t="s">
        <v>350</v>
      </c>
      <c r="J116" s="12"/>
      <c r="K116" s="12" t="s">
        <v>356</v>
      </c>
      <c r="L116" s="12"/>
      <c r="M116" s="12">
        <v>10</v>
      </c>
    </row>
    <row r="117" spans="1:13" ht="34.15" customHeight="1">
      <c r="A117" s="46" t="s">
        <v>276</v>
      </c>
      <c r="B117" s="46" t="s">
        <v>259</v>
      </c>
      <c r="C117" s="46" t="s">
        <v>269</v>
      </c>
      <c r="D117" s="47">
        <v>0.3</v>
      </c>
      <c r="E117" s="46" t="s">
        <v>390</v>
      </c>
      <c r="F117" s="46" t="s">
        <v>306</v>
      </c>
      <c r="G117" s="15" t="s">
        <v>307</v>
      </c>
      <c r="H117" s="15" t="s">
        <v>391</v>
      </c>
      <c r="I117" s="12" t="s">
        <v>309</v>
      </c>
      <c r="J117" s="12" t="s">
        <v>310</v>
      </c>
      <c r="K117" s="12" t="s">
        <v>392</v>
      </c>
      <c r="L117" s="12" t="s">
        <v>386</v>
      </c>
      <c r="M117" s="12">
        <v>20</v>
      </c>
    </row>
    <row r="118" spans="1:13" ht="34.15" customHeight="1">
      <c r="A118" s="46"/>
      <c r="B118" s="46"/>
      <c r="C118" s="46"/>
      <c r="D118" s="47"/>
      <c r="E118" s="46"/>
      <c r="F118" s="46"/>
      <c r="G118" s="15" t="s">
        <v>329</v>
      </c>
      <c r="H118" s="15" t="s">
        <v>365</v>
      </c>
      <c r="I118" s="12" t="s">
        <v>350</v>
      </c>
      <c r="J118" s="12"/>
      <c r="K118" s="12" t="s">
        <v>365</v>
      </c>
      <c r="L118" s="12"/>
      <c r="M118" s="12">
        <v>15</v>
      </c>
    </row>
    <row r="119" spans="1:13" ht="34.15" customHeight="1">
      <c r="A119" s="46"/>
      <c r="B119" s="46"/>
      <c r="C119" s="46"/>
      <c r="D119" s="47"/>
      <c r="E119" s="46"/>
      <c r="F119" s="46"/>
      <c r="G119" s="15" t="s">
        <v>318</v>
      </c>
      <c r="H119" s="15" t="s">
        <v>388</v>
      </c>
      <c r="I119" s="12" t="s">
        <v>350</v>
      </c>
      <c r="J119" s="12"/>
      <c r="K119" s="12" t="s">
        <v>388</v>
      </c>
      <c r="L119" s="12"/>
      <c r="M119" s="12">
        <v>15</v>
      </c>
    </row>
    <row r="120" spans="1:13" ht="34.15" customHeight="1">
      <c r="A120" s="46"/>
      <c r="B120" s="46"/>
      <c r="C120" s="46"/>
      <c r="D120" s="47"/>
      <c r="E120" s="46"/>
      <c r="F120" s="46" t="s">
        <v>320</v>
      </c>
      <c r="G120" s="15" t="s">
        <v>351</v>
      </c>
      <c r="H120" s="15" t="s">
        <v>393</v>
      </c>
      <c r="I120" s="12" t="s">
        <v>350</v>
      </c>
      <c r="J120" s="12"/>
      <c r="K120" s="12" t="s">
        <v>393</v>
      </c>
      <c r="L120" s="12"/>
      <c r="M120" s="12">
        <v>15</v>
      </c>
    </row>
    <row r="121" spans="1:13" ht="40.700000000000003" customHeight="1">
      <c r="A121" s="46"/>
      <c r="B121" s="46"/>
      <c r="C121" s="46"/>
      <c r="D121" s="47"/>
      <c r="E121" s="46"/>
      <c r="F121" s="46"/>
      <c r="G121" s="15" t="s">
        <v>353</v>
      </c>
      <c r="H121" s="15" t="s">
        <v>394</v>
      </c>
      <c r="I121" s="12" t="s">
        <v>350</v>
      </c>
      <c r="J121" s="12"/>
      <c r="K121" s="12" t="s">
        <v>394</v>
      </c>
      <c r="L121" s="12"/>
      <c r="M121" s="12">
        <v>15</v>
      </c>
    </row>
    <row r="122" spans="1:13" ht="34.15" customHeight="1">
      <c r="A122" s="46"/>
      <c r="B122" s="46"/>
      <c r="C122" s="46"/>
      <c r="D122" s="47"/>
      <c r="E122" s="46"/>
      <c r="F122" s="15" t="s">
        <v>354</v>
      </c>
      <c r="G122" s="15" t="s">
        <v>355</v>
      </c>
      <c r="H122" s="15" t="s">
        <v>355</v>
      </c>
      <c r="I122" s="12" t="s">
        <v>350</v>
      </c>
      <c r="J122" s="12"/>
      <c r="K122" s="12" t="s">
        <v>356</v>
      </c>
      <c r="L122" s="12"/>
      <c r="M122" s="12">
        <v>10</v>
      </c>
    </row>
    <row r="123" spans="1:13" ht="34.15" customHeight="1">
      <c r="A123" s="46" t="s">
        <v>278</v>
      </c>
      <c r="B123" s="46" t="s">
        <v>259</v>
      </c>
      <c r="C123" s="46" t="s">
        <v>269</v>
      </c>
      <c r="D123" s="47">
        <v>10.15</v>
      </c>
      <c r="E123" s="46" t="s">
        <v>395</v>
      </c>
      <c r="F123" s="46" t="s">
        <v>306</v>
      </c>
      <c r="G123" s="15" t="s">
        <v>307</v>
      </c>
      <c r="H123" s="15" t="s">
        <v>396</v>
      </c>
      <c r="I123" s="12" t="s">
        <v>309</v>
      </c>
      <c r="J123" s="12" t="s">
        <v>310</v>
      </c>
      <c r="K123" s="12" t="s">
        <v>397</v>
      </c>
      <c r="L123" s="12" t="s">
        <v>398</v>
      </c>
      <c r="M123" s="12">
        <v>20</v>
      </c>
    </row>
    <row r="124" spans="1:13" ht="34.15" customHeight="1">
      <c r="A124" s="46"/>
      <c r="B124" s="46"/>
      <c r="C124" s="46"/>
      <c r="D124" s="47"/>
      <c r="E124" s="46"/>
      <c r="F124" s="46"/>
      <c r="G124" s="15" t="s">
        <v>329</v>
      </c>
      <c r="H124" s="15" t="s">
        <v>365</v>
      </c>
      <c r="I124" s="12" t="s">
        <v>350</v>
      </c>
      <c r="J124" s="12"/>
      <c r="K124" s="12" t="s">
        <v>365</v>
      </c>
      <c r="L124" s="12"/>
      <c r="M124" s="12">
        <v>15</v>
      </c>
    </row>
    <row r="125" spans="1:13" ht="34.15" customHeight="1">
      <c r="A125" s="46"/>
      <c r="B125" s="46"/>
      <c r="C125" s="46"/>
      <c r="D125" s="47"/>
      <c r="E125" s="46"/>
      <c r="F125" s="46"/>
      <c r="G125" s="15" t="s">
        <v>318</v>
      </c>
      <c r="H125" s="15" t="s">
        <v>399</v>
      </c>
      <c r="I125" s="12" t="s">
        <v>350</v>
      </c>
      <c r="J125" s="12"/>
      <c r="K125" s="12" t="s">
        <v>399</v>
      </c>
      <c r="L125" s="12"/>
      <c r="M125" s="12">
        <v>15</v>
      </c>
    </row>
    <row r="126" spans="1:13" ht="40.700000000000003" customHeight="1">
      <c r="A126" s="46"/>
      <c r="B126" s="46"/>
      <c r="C126" s="46"/>
      <c r="D126" s="47"/>
      <c r="E126" s="46"/>
      <c r="F126" s="46" t="s">
        <v>320</v>
      </c>
      <c r="G126" s="15" t="s">
        <v>351</v>
      </c>
      <c r="H126" s="15" t="s">
        <v>400</v>
      </c>
      <c r="I126" s="12" t="s">
        <v>350</v>
      </c>
      <c r="J126" s="12"/>
      <c r="K126" s="12" t="s">
        <v>400</v>
      </c>
      <c r="L126" s="12"/>
      <c r="M126" s="12">
        <v>15</v>
      </c>
    </row>
    <row r="127" spans="1:13" ht="34.15" customHeight="1">
      <c r="A127" s="46"/>
      <c r="B127" s="46"/>
      <c r="C127" s="46"/>
      <c r="D127" s="47"/>
      <c r="E127" s="46"/>
      <c r="F127" s="46"/>
      <c r="G127" s="15" t="s">
        <v>353</v>
      </c>
      <c r="H127" s="15" t="s">
        <v>401</v>
      </c>
      <c r="I127" s="12" t="s">
        <v>350</v>
      </c>
      <c r="J127" s="12"/>
      <c r="K127" s="12" t="s">
        <v>401</v>
      </c>
      <c r="L127" s="12"/>
      <c r="M127" s="12">
        <v>15</v>
      </c>
    </row>
    <row r="128" spans="1:13" ht="34.15" customHeight="1">
      <c r="A128" s="46"/>
      <c r="B128" s="46"/>
      <c r="C128" s="46"/>
      <c r="D128" s="47"/>
      <c r="E128" s="46"/>
      <c r="F128" s="15" t="s">
        <v>354</v>
      </c>
      <c r="G128" s="15" t="s">
        <v>355</v>
      </c>
      <c r="H128" s="15" t="s">
        <v>355</v>
      </c>
      <c r="I128" s="12" t="s">
        <v>350</v>
      </c>
      <c r="J128" s="12"/>
      <c r="K128" s="12" t="s">
        <v>356</v>
      </c>
      <c r="L128" s="12"/>
      <c r="M128" s="12">
        <v>10</v>
      </c>
    </row>
    <row r="129" spans="1:13" ht="40.700000000000003" customHeight="1">
      <c r="A129" s="46" t="s">
        <v>273</v>
      </c>
      <c r="B129" s="46" t="s">
        <v>259</v>
      </c>
      <c r="C129" s="46" t="s">
        <v>269</v>
      </c>
      <c r="D129" s="47">
        <v>355.85</v>
      </c>
      <c r="E129" s="46" t="s">
        <v>402</v>
      </c>
      <c r="F129" s="46" t="s">
        <v>306</v>
      </c>
      <c r="G129" s="46" t="s">
        <v>307</v>
      </c>
      <c r="H129" s="15" t="s">
        <v>403</v>
      </c>
      <c r="I129" s="12" t="s">
        <v>309</v>
      </c>
      <c r="J129" s="12" t="s">
        <v>343</v>
      </c>
      <c r="K129" s="12" t="s">
        <v>404</v>
      </c>
      <c r="L129" s="12" t="s">
        <v>345</v>
      </c>
      <c r="M129" s="12">
        <v>15</v>
      </c>
    </row>
    <row r="130" spans="1:13" ht="40.700000000000003" customHeight="1">
      <c r="A130" s="46"/>
      <c r="B130" s="46"/>
      <c r="C130" s="46"/>
      <c r="D130" s="47"/>
      <c r="E130" s="46"/>
      <c r="F130" s="46"/>
      <c r="G130" s="46"/>
      <c r="H130" s="15" t="s">
        <v>405</v>
      </c>
      <c r="I130" s="12" t="s">
        <v>309</v>
      </c>
      <c r="J130" s="12" t="s">
        <v>343</v>
      </c>
      <c r="K130" s="12" t="s">
        <v>406</v>
      </c>
      <c r="L130" s="12" t="s">
        <v>345</v>
      </c>
      <c r="M130" s="12">
        <v>15</v>
      </c>
    </row>
    <row r="131" spans="1:13" ht="40.700000000000003" customHeight="1">
      <c r="A131" s="46"/>
      <c r="B131" s="46"/>
      <c r="C131" s="46"/>
      <c r="D131" s="47"/>
      <c r="E131" s="46"/>
      <c r="F131" s="46"/>
      <c r="G131" s="15" t="s">
        <v>329</v>
      </c>
      <c r="H131" s="15" t="s">
        <v>407</v>
      </c>
      <c r="I131" s="12" t="s">
        <v>350</v>
      </c>
      <c r="J131" s="12"/>
      <c r="K131" s="12" t="s">
        <v>408</v>
      </c>
      <c r="L131" s="12"/>
      <c r="M131" s="12">
        <v>10</v>
      </c>
    </row>
    <row r="132" spans="1:13" ht="54.2" customHeight="1">
      <c r="A132" s="46"/>
      <c r="B132" s="46"/>
      <c r="C132" s="46"/>
      <c r="D132" s="47"/>
      <c r="E132" s="46"/>
      <c r="F132" s="46"/>
      <c r="G132" s="15" t="s">
        <v>318</v>
      </c>
      <c r="H132" s="15" t="s">
        <v>409</v>
      </c>
      <c r="I132" s="12" t="s">
        <v>350</v>
      </c>
      <c r="J132" s="12"/>
      <c r="K132" s="12" t="s">
        <v>408</v>
      </c>
      <c r="L132" s="12"/>
      <c r="M132" s="12">
        <v>10</v>
      </c>
    </row>
    <row r="133" spans="1:13" ht="108.6" customHeight="1">
      <c r="A133" s="46"/>
      <c r="B133" s="46"/>
      <c r="C133" s="46"/>
      <c r="D133" s="47"/>
      <c r="E133" s="46"/>
      <c r="F133" s="46" t="s">
        <v>320</v>
      </c>
      <c r="G133" s="15" t="s">
        <v>351</v>
      </c>
      <c r="H133" s="15" t="s">
        <v>410</v>
      </c>
      <c r="I133" s="12" t="s">
        <v>350</v>
      </c>
      <c r="J133" s="12"/>
      <c r="K133" s="12" t="s">
        <v>402</v>
      </c>
      <c r="L133" s="12"/>
      <c r="M133" s="12">
        <v>15</v>
      </c>
    </row>
    <row r="134" spans="1:13" ht="34.15" customHeight="1">
      <c r="A134" s="46"/>
      <c r="B134" s="46"/>
      <c r="C134" s="46"/>
      <c r="D134" s="47"/>
      <c r="E134" s="46"/>
      <c r="F134" s="46"/>
      <c r="G134" s="15" t="s">
        <v>353</v>
      </c>
      <c r="H134" s="15" t="s">
        <v>411</v>
      </c>
      <c r="I134" s="12" t="s">
        <v>350</v>
      </c>
      <c r="J134" s="12"/>
      <c r="K134" s="12" t="s">
        <v>412</v>
      </c>
      <c r="L134" s="12"/>
      <c r="M134" s="12">
        <v>15</v>
      </c>
    </row>
    <row r="135" spans="1:13" ht="34.15" customHeight="1">
      <c r="A135" s="46"/>
      <c r="B135" s="46"/>
      <c r="C135" s="46"/>
      <c r="D135" s="47"/>
      <c r="E135" s="46"/>
      <c r="F135" s="15" t="s">
        <v>354</v>
      </c>
      <c r="G135" s="15" t="s">
        <v>355</v>
      </c>
      <c r="H135" s="15" t="s">
        <v>355</v>
      </c>
      <c r="I135" s="12" t="s">
        <v>350</v>
      </c>
      <c r="J135" s="12"/>
      <c r="K135" s="12" t="s">
        <v>356</v>
      </c>
      <c r="L135" s="12"/>
      <c r="M135" s="12">
        <v>10</v>
      </c>
    </row>
    <row r="136" spans="1:13" ht="37.9" customHeight="1">
      <c r="A136" s="46" t="s">
        <v>290</v>
      </c>
      <c r="B136" s="46" t="s">
        <v>259</v>
      </c>
      <c r="C136" s="46" t="s">
        <v>269</v>
      </c>
      <c r="D136" s="47">
        <v>11.34</v>
      </c>
      <c r="E136" s="46" t="s">
        <v>413</v>
      </c>
      <c r="F136" s="46" t="s">
        <v>306</v>
      </c>
      <c r="G136" s="15" t="s">
        <v>307</v>
      </c>
      <c r="H136" s="15" t="s">
        <v>414</v>
      </c>
      <c r="I136" s="12" t="s">
        <v>309</v>
      </c>
      <c r="J136" s="12" t="s">
        <v>343</v>
      </c>
      <c r="K136" s="12" t="s">
        <v>415</v>
      </c>
      <c r="L136" s="12" t="s">
        <v>345</v>
      </c>
      <c r="M136" s="12">
        <v>20</v>
      </c>
    </row>
    <row r="137" spans="1:13" ht="37.9" customHeight="1">
      <c r="A137" s="46"/>
      <c r="B137" s="46"/>
      <c r="C137" s="46"/>
      <c r="D137" s="47"/>
      <c r="E137" s="46"/>
      <c r="F137" s="46"/>
      <c r="G137" s="15" t="s">
        <v>329</v>
      </c>
      <c r="H137" s="15" t="s">
        <v>416</v>
      </c>
      <c r="I137" s="12" t="s">
        <v>350</v>
      </c>
      <c r="J137" s="12"/>
      <c r="K137" s="12" t="s">
        <v>408</v>
      </c>
      <c r="L137" s="12"/>
      <c r="M137" s="12">
        <v>15</v>
      </c>
    </row>
    <row r="138" spans="1:13" ht="37.9" customHeight="1">
      <c r="A138" s="46"/>
      <c r="B138" s="46"/>
      <c r="C138" s="46"/>
      <c r="D138" s="47"/>
      <c r="E138" s="46"/>
      <c r="F138" s="46"/>
      <c r="G138" s="15" t="s">
        <v>318</v>
      </c>
      <c r="H138" s="15" t="s">
        <v>417</v>
      </c>
      <c r="I138" s="12" t="s">
        <v>350</v>
      </c>
      <c r="J138" s="12"/>
      <c r="K138" s="12" t="s">
        <v>408</v>
      </c>
      <c r="L138" s="12"/>
      <c r="M138" s="12">
        <v>15</v>
      </c>
    </row>
    <row r="139" spans="1:13" ht="54.2" customHeight="1">
      <c r="A139" s="46"/>
      <c r="B139" s="46"/>
      <c r="C139" s="46"/>
      <c r="D139" s="47"/>
      <c r="E139" s="46"/>
      <c r="F139" s="15" t="s">
        <v>320</v>
      </c>
      <c r="G139" s="15" t="s">
        <v>351</v>
      </c>
      <c r="H139" s="15" t="s">
        <v>418</v>
      </c>
      <c r="I139" s="12" t="s">
        <v>350</v>
      </c>
      <c r="J139" s="12"/>
      <c r="K139" s="12" t="s">
        <v>418</v>
      </c>
      <c r="L139" s="12"/>
      <c r="M139" s="12">
        <v>30</v>
      </c>
    </row>
    <row r="140" spans="1:13" ht="37.9" customHeight="1">
      <c r="A140" s="46"/>
      <c r="B140" s="46"/>
      <c r="C140" s="46"/>
      <c r="D140" s="47"/>
      <c r="E140" s="46"/>
      <c r="F140" s="15" t="s">
        <v>354</v>
      </c>
      <c r="G140" s="15" t="s">
        <v>355</v>
      </c>
      <c r="H140" s="15" t="s">
        <v>355</v>
      </c>
      <c r="I140" s="12" t="s">
        <v>350</v>
      </c>
      <c r="J140" s="12"/>
      <c r="K140" s="12" t="s">
        <v>408</v>
      </c>
      <c r="L140" s="12"/>
      <c r="M140" s="12">
        <v>10</v>
      </c>
    </row>
    <row r="141" spans="1:13" ht="34.15" customHeight="1">
      <c r="A141" s="46" t="s">
        <v>132</v>
      </c>
      <c r="B141" s="46" t="s">
        <v>259</v>
      </c>
      <c r="C141" s="46" t="s">
        <v>271</v>
      </c>
      <c r="D141" s="47">
        <f>434.4-434.4</f>
        <v>0</v>
      </c>
      <c r="E141" s="46" t="s">
        <v>419</v>
      </c>
      <c r="F141" s="46" t="s">
        <v>306</v>
      </c>
      <c r="G141" s="15" t="s">
        <v>307</v>
      </c>
      <c r="H141" s="15" t="s">
        <v>420</v>
      </c>
      <c r="I141" s="12" t="s">
        <v>309</v>
      </c>
      <c r="J141" s="12" t="s">
        <v>343</v>
      </c>
      <c r="K141" s="12" t="s">
        <v>421</v>
      </c>
      <c r="L141" s="12" t="s">
        <v>345</v>
      </c>
      <c r="M141" s="12">
        <v>25</v>
      </c>
    </row>
    <row r="142" spans="1:13" ht="34.15" customHeight="1">
      <c r="A142" s="46"/>
      <c r="B142" s="46"/>
      <c r="C142" s="46"/>
      <c r="D142" s="47"/>
      <c r="E142" s="46"/>
      <c r="F142" s="46"/>
      <c r="G142" s="15" t="s">
        <v>318</v>
      </c>
      <c r="H142" s="15" t="s">
        <v>422</v>
      </c>
      <c r="I142" s="12" t="s">
        <v>350</v>
      </c>
      <c r="J142" s="12" t="s">
        <v>310</v>
      </c>
      <c r="K142" s="12" t="s">
        <v>422</v>
      </c>
      <c r="L142" s="12"/>
      <c r="M142" s="12">
        <v>25</v>
      </c>
    </row>
    <row r="143" spans="1:13" ht="34.15" customHeight="1">
      <c r="A143" s="46"/>
      <c r="B143" s="46"/>
      <c r="C143" s="46"/>
      <c r="D143" s="47"/>
      <c r="E143" s="46"/>
      <c r="F143" s="46" t="s">
        <v>320</v>
      </c>
      <c r="G143" s="15" t="s">
        <v>351</v>
      </c>
      <c r="H143" s="15" t="s">
        <v>423</v>
      </c>
      <c r="I143" s="12" t="s">
        <v>350</v>
      </c>
      <c r="J143" s="12" t="s">
        <v>310</v>
      </c>
      <c r="K143" s="12" t="s">
        <v>423</v>
      </c>
      <c r="L143" s="12"/>
      <c r="M143" s="12">
        <v>15</v>
      </c>
    </row>
    <row r="144" spans="1:13" ht="34.15" customHeight="1">
      <c r="A144" s="46"/>
      <c r="B144" s="46"/>
      <c r="C144" s="46"/>
      <c r="D144" s="47"/>
      <c r="E144" s="46"/>
      <c r="F144" s="46"/>
      <c r="G144" s="15" t="s">
        <v>353</v>
      </c>
      <c r="H144" s="15" t="s">
        <v>423</v>
      </c>
      <c r="I144" s="12" t="s">
        <v>350</v>
      </c>
      <c r="J144" s="12" t="s">
        <v>310</v>
      </c>
      <c r="K144" s="12" t="s">
        <v>423</v>
      </c>
      <c r="L144" s="12"/>
      <c r="M144" s="12">
        <v>15</v>
      </c>
    </row>
    <row r="145" spans="1:13" ht="34.15" customHeight="1">
      <c r="A145" s="46"/>
      <c r="B145" s="46"/>
      <c r="C145" s="46"/>
      <c r="D145" s="47"/>
      <c r="E145" s="46"/>
      <c r="F145" s="15" t="s">
        <v>354</v>
      </c>
      <c r="G145" s="15" t="s">
        <v>355</v>
      </c>
      <c r="H145" s="15" t="s">
        <v>355</v>
      </c>
      <c r="I145" s="12" t="s">
        <v>350</v>
      </c>
      <c r="J145" s="12" t="s">
        <v>343</v>
      </c>
      <c r="K145" s="12" t="s">
        <v>356</v>
      </c>
      <c r="L145" s="12"/>
      <c r="M145" s="12">
        <v>10</v>
      </c>
    </row>
    <row r="146" spans="1:13" ht="34.15" customHeight="1">
      <c r="A146" s="46" t="s">
        <v>289</v>
      </c>
      <c r="B146" s="46" t="s">
        <v>259</v>
      </c>
      <c r="C146" s="46" t="s">
        <v>271</v>
      </c>
      <c r="D146" s="47">
        <f>8.71</f>
        <v>8.7100000000000009</v>
      </c>
      <c r="E146" s="46" t="s">
        <v>424</v>
      </c>
      <c r="F146" s="46" t="s">
        <v>306</v>
      </c>
      <c r="G146" s="15" t="s">
        <v>307</v>
      </c>
      <c r="H146" s="15" t="s">
        <v>425</v>
      </c>
      <c r="I146" s="12" t="s">
        <v>309</v>
      </c>
      <c r="J146" s="12" t="s">
        <v>343</v>
      </c>
      <c r="K146" s="12" t="s">
        <v>426</v>
      </c>
      <c r="L146" s="12" t="s">
        <v>345</v>
      </c>
      <c r="M146" s="12">
        <v>20</v>
      </c>
    </row>
    <row r="147" spans="1:13" ht="40.700000000000003" customHeight="1">
      <c r="A147" s="46"/>
      <c r="B147" s="46"/>
      <c r="C147" s="46"/>
      <c r="D147" s="47"/>
      <c r="E147" s="46"/>
      <c r="F147" s="46"/>
      <c r="G147" s="15" t="s">
        <v>329</v>
      </c>
      <c r="H147" s="15" t="s">
        <v>427</v>
      </c>
      <c r="I147" s="12" t="s">
        <v>350</v>
      </c>
      <c r="J147" s="12"/>
      <c r="K147" s="12" t="s">
        <v>408</v>
      </c>
      <c r="L147" s="12"/>
      <c r="M147" s="12">
        <v>15</v>
      </c>
    </row>
    <row r="148" spans="1:13" ht="34.15" customHeight="1">
      <c r="A148" s="46"/>
      <c r="B148" s="46"/>
      <c r="C148" s="46"/>
      <c r="D148" s="47"/>
      <c r="E148" s="46"/>
      <c r="F148" s="46"/>
      <c r="G148" s="15" t="s">
        <v>318</v>
      </c>
      <c r="H148" s="15" t="s">
        <v>428</v>
      </c>
      <c r="I148" s="12" t="s">
        <v>350</v>
      </c>
      <c r="J148" s="12"/>
      <c r="K148" s="12" t="s">
        <v>428</v>
      </c>
      <c r="L148" s="12"/>
      <c r="M148" s="12">
        <v>15</v>
      </c>
    </row>
    <row r="149" spans="1:13" ht="34.15" customHeight="1">
      <c r="A149" s="46"/>
      <c r="B149" s="46"/>
      <c r="C149" s="46"/>
      <c r="D149" s="47"/>
      <c r="E149" s="46"/>
      <c r="F149" s="15" t="s">
        <v>320</v>
      </c>
      <c r="G149" s="15" t="s">
        <v>351</v>
      </c>
      <c r="H149" s="15" t="s">
        <v>429</v>
      </c>
      <c r="I149" s="12" t="s">
        <v>350</v>
      </c>
      <c r="J149" s="12"/>
      <c r="K149" s="12" t="s">
        <v>429</v>
      </c>
      <c r="L149" s="12"/>
      <c r="M149" s="12">
        <v>30</v>
      </c>
    </row>
    <row r="150" spans="1:13" ht="34.15" customHeight="1">
      <c r="A150" s="46"/>
      <c r="B150" s="46"/>
      <c r="C150" s="46"/>
      <c r="D150" s="47"/>
      <c r="E150" s="46"/>
      <c r="F150" s="15" t="s">
        <v>354</v>
      </c>
      <c r="G150" s="15" t="s">
        <v>355</v>
      </c>
      <c r="H150" s="15" t="s">
        <v>355</v>
      </c>
      <c r="I150" s="12" t="s">
        <v>350</v>
      </c>
      <c r="J150" s="12"/>
      <c r="K150" s="12" t="s">
        <v>430</v>
      </c>
      <c r="L150" s="12"/>
      <c r="M150" s="12">
        <v>10</v>
      </c>
    </row>
    <row r="151" spans="1:13" ht="34.15" customHeight="1">
      <c r="A151" s="46" t="s">
        <v>277</v>
      </c>
      <c r="B151" s="46" t="s">
        <v>259</v>
      </c>
      <c r="C151" s="46" t="s">
        <v>271</v>
      </c>
      <c r="D151" s="47">
        <f>133.99</f>
        <v>133.99</v>
      </c>
      <c r="E151" s="46" t="s">
        <v>431</v>
      </c>
      <c r="F151" s="46" t="s">
        <v>306</v>
      </c>
      <c r="G151" s="15" t="s">
        <v>307</v>
      </c>
      <c r="H151" s="15" t="s">
        <v>432</v>
      </c>
      <c r="I151" s="12" t="s">
        <v>309</v>
      </c>
      <c r="J151" s="12" t="s">
        <v>343</v>
      </c>
      <c r="K151" s="12" t="s">
        <v>426</v>
      </c>
      <c r="L151" s="12" t="s">
        <v>345</v>
      </c>
      <c r="M151" s="12">
        <v>20</v>
      </c>
    </row>
    <row r="152" spans="1:13" ht="40.700000000000003" customHeight="1">
      <c r="A152" s="46"/>
      <c r="B152" s="46"/>
      <c r="C152" s="46"/>
      <c r="D152" s="47"/>
      <c r="E152" s="46"/>
      <c r="F152" s="46"/>
      <c r="G152" s="15" t="s">
        <v>329</v>
      </c>
      <c r="H152" s="15" t="s">
        <v>433</v>
      </c>
      <c r="I152" s="12" t="s">
        <v>350</v>
      </c>
      <c r="J152" s="12"/>
      <c r="K152" s="12" t="s">
        <v>408</v>
      </c>
      <c r="L152" s="12"/>
      <c r="M152" s="12">
        <v>15</v>
      </c>
    </row>
    <row r="153" spans="1:13" ht="40.700000000000003" customHeight="1">
      <c r="A153" s="46"/>
      <c r="B153" s="46"/>
      <c r="C153" s="46"/>
      <c r="D153" s="47"/>
      <c r="E153" s="46"/>
      <c r="F153" s="46"/>
      <c r="G153" s="15" t="s">
        <v>318</v>
      </c>
      <c r="H153" s="15" t="s">
        <v>434</v>
      </c>
      <c r="I153" s="12" t="s">
        <v>350</v>
      </c>
      <c r="J153" s="12"/>
      <c r="K153" s="12" t="s">
        <v>408</v>
      </c>
      <c r="L153" s="12"/>
      <c r="M153" s="12">
        <v>15</v>
      </c>
    </row>
    <row r="154" spans="1:13" ht="34.15" customHeight="1">
      <c r="A154" s="46"/>
      <c r="B154" s="46"/>
      <c r="C154" s="46"/>
      <c r="D154" s="47"/>
      <c r="E154" s="46"/>
      <c r="F154" s="15" t="s">
        <v>320</v>
      </c>
      <c r="G154" s="15" t="s">
        <v>351</v>
      </c>
      <c r="H154" s="15" t="s">
        <v>429</v>
      </c>
      <c r="I154" s="12" t="s">
        <v>350</v>
      </c>
      <c r="J154" s="12"/>
      <c r="K154" s="12" t="s">
        <v>429</v>
      </c>
      <c r="L154" s="12"/>
      <c r="M154" s="12">
        <v>30</v>
      </c>
    </row>
    <row r="155" spans="1:13" ht="34.15" customHeight="1">
      <c r="A155" s="46"/>
      <c r="B155" s="46"/>
      <c r="C155" s="46"/>
      <c r="D155" s="47"/>
      <c r="E155" s="46"/>
      <c r="F155" s="15" t="s">
        <v>354</v>
      </c>
      <c r="G155" s="15" t="s">
        <v>355</v>
      </c>
      <c r="H155" s="15" t="s">
        <v>435</v>
      </c>
      <c r="I155" s="12" t="s">
        <v>350</v>
      </c>
      <c r="J155" s="12"/>
      <c r="K155" s="12" t="s">
        <v>356</v>
      </c>
      <c r="L155" s="12"/>
      <c r="M155" s="12">
        <v>10</v>
      </c>
    </row>
    <row r="156" spans="1:13" ht="34.15" customHeight="1">
      <c r="A156" s="46" t="s">
        <v>249</v>
      </c>
      <c r="B156" s="46" t="s">
        <v>259</v>
      </c>
      <c r="C156" s="46" t="s">
        <v>436</v>
      </c>
      <c r="D156" s="47">
        <v>0.67949999999999999</v>
      </c>
      <c r="E156" s="46" t="s">
        <v>305</v>
      </c>
      <c r="F156" s="46" t="s">
        <v>306</v>
      </c>
      <c r="G156" s="46" t="s">
        <v>307</v>
      </c>
      <c r="H156" s="15" t="s">
        <v>308</v>
      </c>
      <c r="I156" s="12" t="s">
        <v>309</v>
      </c>
      <c r="J156" s="12" t="s">
        <v>310</v>
      </c>
      <c r="K156" s="12" t="s">
        <v>311</v>
      </c>
      <c r="L156" s="12" t="s">
        <v>312</v>
      </c>
      <c r="M156" s="12">
        <v>22.5</v>
      </c>
    </row>
    <row r="157" spans="1:13" ht="34.15" customHeight="1">
      <c r="A157" s="46"/>
      <c r="B157" s="46"/>
      <c r="C157" s="46"/>
      <c r="D157" s="47"/>
      <c r="E157" s="46"/>
      <c r="F157" s="46"/>
      <c r="G157" s="46"/>
      <c r="H157" s="15" t="s">
        <v>313</v>
      </c>
      <c r="I157" s="12" t="s">
        <v>314</v>
      </c>
      <c r="J157" s="12" t="s">
        <v>315</v>
      </c>
      <c r="K157" s="12" t="s">
        <v>316</v>
      </c>
      <c r="L157" s="12" t="s">
        <v>317</v>
      </c>
      <c r="M157" s="12">
        <v>22.5</v>
      </c>
    </row>
    <row r="158" spans="1:13" ht="34.15" customHeight="1">
      <c r="A158" s="46"/>
      <c r="B158" s="46"/>
      <c r="C158" s="46"/>
      <c r="D158" s="47"/>
      <c r="E158" s="46"/>
      <c r="F158" s="46"/>
      <c r="G158" s="15" t="s">
        <v>318</v>
      </c>
      <c r="H158" s="15" t="s">
        <v>319</v>
      </c>
      <c r="I158" s="12" t="s">
        <v>309</v>
      </c>
      <c r="J158" s="12" t="s">
        <v>310</v>
      </c>
      <c r="K158" s="12" t="s">
        <v>311</v>
      </c>
      <c r="L158" s="12" t="s">
        <v>312</v>
      </c>
      <c r="M158" s="12">
        <v>22.5</v>
      </c>
    </row>
    <row r="159" spans="1:13" ht="34.15" customHeight="1">
      <c r="A159" s="46"/>
      <c r="B159" s="46"/>
      <c r="C159" s="46"/>
      <c r="D159" s="47"/>
      <c r="E159" s="46"/>
      <c r="F159" s="15" t="s">
        <v>320</v>
      </c>
      <c r="G159" s="15" t="s">
        <v>321</v>
      </c>
      <c r="H159" s="15" t="s">
        <v>322</v>
      </c>
      <c r="I159" s="12" t="s">
        <v>314</v>
      </c>
      <c r="J159" s="12" t="s">
        <v>315</v>
      </c>
      <c r="K159" s="12" t="s">
        <v>323</v>
      </c>
      <c r="L159" s="12" t="s">
        <v>312</v>
      </c>
      <c r="M159" s="12">
        <v>22.5</v>
      </c>
    </row>
    <row r="160" spans="1:13" ht="34.15" customHeight="1">
      <c r="A160" s="46" t="s">
        <v>288</v>
      </c>
      <c r="B160" s="46" t="s">
        <v>259</v>
      </c>
      <c r="C160" s="46" t="s">
        <v>271</v>
      </c>
      <c r="D160" s="47">
        <v>7.51</v>
      </c>
      <c r="E160" s="46" t="s">
        <v>437</v>
      </c>
      <c r="F160" s="46" t="s">
        <v>306</v>
      </c>
      <c r="G160" s="15" t="s">
        <v>307</v>
      </c>
      <c r="H160" s="15" t="s">
        <v>438</v>
      </c>
      <c r="I160" s="12" t="s">
        <v>309</v>
      </c>
      <c r="J160" s="12" t="s">
        <v>343</v>
      </c>
      <c r="K160" s="12" t="s">
        <v>439</v>
      </c>
      <c r="L160" s="12" t="s">
        <v>345</v>
      </c>
      <c r="M160" s="12">
        <v>20</v>
      </c>
    </row>
    <row r="161" spans="1:13" ht="40.700000000000003" customHeight="1">
      <c r="A161" s="46"/>
      <c r="B161" s="46"/>
      <c r="C161" s="46"/>
      <c r="D161" s="47"/>
      <c r="E161" s="46"/>
      <c r="F161" s="46"/>
      <c r="G161" s="15" t="s">
        <v>329</v>
      </c>
      <c r="H161" s="15" t="s">
        <v>427</v>
      </c>
      <c r="I161" s="12" t="s">
        <v>350</v>
      </c>
      <c r="J161" s="12"/>
      <c r="K161" s="12" t="s">
        <v>408</v>
      </c>
      <c r="L161" s="12"/>
      <c r="M161" s="12">
        <v>15</v>
      </c>
    </row>
    <row r="162" spans="1:13" ht="40.700000000000003" customHeight="1">
      <c r="A162" s="46"/>
      <c r="B162" s="46"/>
      <c r="C162" s="46"/>
      <c r="D162" s="47"/>
      <c r="E162" s="46"/>
      <c r="F162" s="46"/>
      <c r="G162" s="15" t="s">
        <v>318</v>
      </c>
      <c r="H162" s="15" t="s">
        <v>440</v>
      </c>
      <c r="I162" s="12" t="s">
        <v>350</v>
      </c>
      <c r="J162" s="12"/>
      <c r="K162" s="12" t="s">
        <v>408</v>
      </c>
      <c r="L162" s="12"/>
      <c r="M162" s="12">
        <v>15</v>
      </c>
    </row>
    <row r="163" spans="1:13" ht="34.15" customHeight="1">
      <c r="A163" s="46"/>
      <c r="B163" s="46"/>
      <c r="C163" s="46"/>
      <c r="D163" s="47"/>
      <c r="E163" s="46"/>
      <c r="F163" s="15" t="s">
        <v>320</v>
      </c>
      <c r="G163" s="15" t="s">
        <v>351</v>
      </c>
      <c r="H163" s="15" t="s">
        <v>429</v>
      </c>
      <c r="I163" s="12" t="s">
        <v>350</v>
      </c>
      <c r="J163" s="12"/>
      <c r="K163" s="12" t="s">
        <v>429</v>
      </c>
      <c r="L163" s="12"/>
      <c r="M163" s="12">
        <v>30</v>
      </c>
    </row>
    <row r="164" spans="1:13" ht="34.15" customHeight="1">
      <c r="A164" s="46"/>
      <c r="B164" s="46"/>
      <c r="C164" s="46"/>
      <c r="D164" s="47"/>
      <c r="E164" s="46"/>
      <c r="F164" s="15" t="s">
        <v>354</v>
      </c>
      <c r="G164" s="15" t="s">
        <v>355</v>
      </c>
      <c r="H164" s="15" t="s">
        <v>355</v>
      </c>
      <c r="I164" s="12" t="s">
        <v>309</v>
      </c>
      <c r="J164" s="12" t="s">
        <v>343</v>
      </c>
      <c r="K164" s="12" t="s">
        <v>441</v>
      </c>
      <c r="L164" s="12" t="s">
        <v>442</v>
      </c>
      <c r="M164" s="12">
        <v>10</v>
      </c>
    </row>
    <row r="165" spans="1:13" ht="40.700000000000003" customHeight="1">
      <c r="A165" s="46" t="s">
        <v>291</v>
      </c>
      <c r="B165" s="46" t="s">
        <v>259</v>
      </c>
      <c r="C165" s="46" t="s">
        <v>271</v>
      </c>
      <c r="D165" s="47">
        <v>20</v>
      </c>
      <c r="E165" s="46" t="s">
        <v>443</v>
      </c>
      <c r="F165" s="46" t="s">
        <v>306</v>
      </c>
      <c r="G165" s="15" t="s">
        <v>307</v>
      </c>
      <c r="H165" s="15" t="s">
        <v>444</v>
      </c>
      <c r="I165" s="12" t="s">
        <v>309</v>
      </c>
      <c r="J165" s="12" t="s">
        <v>343</v>
      </c>
      <c r="K165" s="12" t="s">
        <v>445</v>
      </c>
      <c r="L165" s="12" t="s">
        <v>345</v>
      </c>
      <c r="M165" s="12">
        <v>20</v>
      </c>
    </row>
    <row r="166" spans="1:13" ht="40.700000000000003" customHeight="1">
      <c r="A166" s="46"/>
      <c r="B166" s="46"/>
      <c r="C166" s="46"/>
      <c r="D166" s="47"/>
      <c r="E166" s="46"/>
      <c r="F166" s="46"/>
      <c r="G166" s="15" t="s">
        <v>329</v>
      </c>
      <c r="H166" s="15" t="s">
        <v>446</v>
      </c>
      <c r="I166" s="12" t="s">
        <v>350</v>
      </c>
      <c r="J166" s="12"/>
      <c r="K166" s="12" t="s">
        <v>408</v>
      </c>
      <c r="L166" s="12"/>
      <c r="M166" s="12">
        <v>15</v>
      </c>
    </row>
    <row r="167" spans="1:13" ht="40.700000000000003" customHeight="1">
      <c r="A167" s="46"/>
      <c r="B167" s="46"/>
      <c r="C167" s="46"/>
      <c r="D167" s="47"/>
      <c r="E167" s="46"/>
      <c r="F167" s="46"/>
      <c r="G167" s="15" t="s">
        <v>318</v>
      </c>
      <c r="H167" s="15" t="s">
        <v>447</v>
      </c>
      <c r="I167" s="12" t="s">
        <v>350</v>
      </c>
      <c r="J167" s="12"/>
      <c r="K167" s="12" t="s">
        <v>408</v>
      </c>
      <c r="L167" s="12"/>
      <c r="M167" s="12">
        <v>15</v>
      </c>
    </row>
    <row r="168" spans="1:13" ht="34.15" customHeight="1">
      <c r="A168" s="46"/>
      <c r="B168" s="46"/>
      <c r="C168" s="46"/>
      <c r="D168" s="47"/>
      <c r="E168" s="46"/>
      <c r="F168" s="15" t="s">
        <v>320</v>
      </c>
      <c r="G168" s="15" t="s">
        <v>351</v>
      </c>
      <c r="H168" s="15" t="s">
        <v>448</v>
      </c>
      <c r="I168" s="12" t="s">
        <v>350</v>
      </c>
      <c r="J168" s="12"/>
      <c r="K168" s="12" t="s">
        <v>448</v>
      </c>
      <c r="L168" s="12"/>
      <c r="M168" s="12">
        <v>30</v>
      </c>
    </row>
    <row r="169" spans="1:13" ht="34.15" customHeight="1">
      <c r="A169" s="46"/>
      <c r="B169" s="46"/>
      <c r="C169" s="46"/>
      <c r="D169" s="47"/>
      <c r="E169" s="46"/>
      <c r="F169" s="15" t="s">
        <v>354</v>
      </c>
      <c r="G169" s="15" t="s">
        <v>355</v>
      </c>
      <c r="H169" s="15" t="s">
        <v>355</v>
      </c>
      <c r="I169" s="12" t="s">
        <v>350</v>
      </c>
      <c r="J169" s="12"/>
      <c r="K169" s="12" t="s">
        <v>356</v>
      </c>
      <c r="L169" s="12"/>
      <c r="M169" s="12">
        <v>10</v>
      </c>
    </row>
    <row r="170" spans="1:13" ht="34.15" customHeight="1">
      <c r="A170" s="46" t="s">
        <v>270</v>
      </c>
      <c r="B170" s="46" t="s">
        <v>259</v>
      </c>
      <c r="C170" s="46" t="s">
        <v>269</v>
      </c>
      <c r="D170" s="47">
        <v>31.86</v>
      </c>
      <c r="E170" s="46" t="s">
        <v>449</v>
      </c>
      <c r="F170" s="46" t="s">
        <v>306</v>
      </c>
      <c r="G170" s="15" t="s">
        <v>307</v>
      </c>
      <c r="H170" s="15" t="s">
        <v>450</v>
      </c>
      <c r="I170" s="12" t="s">
        <v>309</v>
      </c>
      <c r="J170" s="12" t="s">
        <v>343</v>
      </c>
      <c r="K170" s="12" t="s">
        <v>451</v>
      </c>
      <c r="L170" s="12" t="s">
        <v>345</v>
      </c>
      <c r="M170" s="12">
        <v>20</v>
      </c>
    </row>
    <row r="171" spans="1:13" ht="40.700000000000003" customHeight="1">
      <c r="A171" s="46"/>
      <c r="B171" s="46"/>
      <c r="C171" s="46"/>
      <c r="D171" s="47"/>
      <c r="E171" s="46"/>
      <c r="F171" s="46"/>
      <c r="G171" s="15" t="s">
        <v>329</v>
      </c>
      <c r="H171" s="15" t="s">
        <v>452</v>
      </c>
      <c r="I171" s="12" t="s">
        <v>309</v>
      </c>
      <c r="J171" s="12" t="s">
        <v>310</v>
      </c>
      <c r="K171" s="12" t="s">
        <v>408</v>
      </c>
      <c r="L171" s="12" t="s">
        <v>442</v>
      </c>
      <c r="M171" s="12">
        <v>15</v>
      </c>
    </row>
    <row r="172" spans="1:13" ht="40.700000000000003" customHeight="1">
      <c r="A172" s="46"/>
      <c r="B172" s="46"/>
      <c r="C172" s="46"/>
      <c r="D172" s="47"/>
      <c r="E172" s="46"/>
      <c r="F172" s="46"/>
      <c r="G172" s="15" t="s">
        <v>318</v>
      </c>
      <c r="H172" s="15" t="s">
        <v>453</v>
      </c>
      <c r="I172" s="12" t="s">
        <v>309</v>
      </c>
      <c r="J172" s="12" t="s">
        <v>310</v>
      </c>
      <c r="K172" s="12" t="s">
        <v>408</v>
      </c>
      <c r="L172" s="12" t="s">
        <v>442</v>
      </c>
      <c r="M172" s="12">
        <v>15</v>
      </c>
    </row>
    <row r="173" spans="1:13" ht="54.2" customHeight="1">
      <c r="A173" s="46"/>
      <c r="B173" s="46"/>
      <c r="C173" s="46"/>
      <c r="D173" s="47"/>
      <c r="E173" s="46"/>
      <c r="F173" s="15" t="s">
        <v>320</v>
      </c>
      <c r="G173" s="15" t="s">
        <v>351</v>
      </c>
      <c r="H173" s="15" t="s">
        <v>454</v>
      </c>
      <c r="I173" s="12" t="s">
        <v>350</v>
      </c>
      <c r="J173" s="12"/>
      <c r="K173" s="12" t="s">
        <v>454</v>
      </c>
      <c r="L173" s="12"/>
      <c r="M173" s="12">
        <v>30</v>
      </c>
    </row>
    <row r="174" spans="1:13" ht="34.15" customHeight="1">
      <c r="A174" s="46"/>
      <c r="B174" s="46"/>
      <c r="C174" s="46"/>
      <c r="D174" s="47"/>
      <c r="E174" s="46"/>
      <c r="F174" s="15" t="s">
        <v>354</v>
      </c>
      <c r="G174" s="15" t="s">
        <v>355</v>
      </c>
      <c r="H174" s="15" t="s">
        <v>355</v>
      </c>
      <c r="I174" s="12" t="s">
        <v>309</v>
      </c>
      <c r="J174" s="12" t="s">
        <v>343</v>
      </c>
      <c r="K174" s="12" t="s">
        <v>356</v>
      </c>
      <c r="L174" s="12" t="s">
        <v>442</v>
      </c>
      <c r="M174" s="12">
        <v>10</v>
      </c>
    </row>
    <row r="175" spans="1:13" ht="34.15" customHeight="1">
      <c r="A175" s="46" t="s">
        <v>274</v>
      </c>
      <c r="B175" s="46" t="s">
        <v>259</v>
      </c>
      <c r="C175" s="46" t="s">
        <v>269</v>
      </c>
      <c r="D175" s="47">
        <v>139.5</v>
      </c>
      <c r="E175" s="46" t="s">
        <v>455</v>
      </c>
      <c r="F175" s="46" t="s">
        <v>306</v>
      </c>
      <c r="G175" s="15" t="s">
        <v>307</v>
      </c>
      <c r="H175" s="15" t="s">
        <v>456</v>
      </c>
      <c r="I175" s="12" t="s">
        <v>309</v>
      </c>
      <c r="J175" s="12" t="s">
        <v>343</v>
      </c>
      <c r="K175" s="12" t="s">
        <v>457</v>
      </c>
      <c r="L175" s="12" t="s">
        <v>345</v>
      </c>
      <c r="M175" s="12">
        <v>20</v>
      </c>
    </row>
    <row r="176" spans="1:13" ht="40.700000000000003" customHeight="1">
      <c r="A176" s="46"/>
      <c r="B176" s="46"/>
      <c r="C176" s="46"/>
      <c r="D176" s="47"/>
      <c r="E176" s="46"/>
      <c r="F176" s="46"/>
      <c r="G176" s="15" t="s">
        <v>329</v>
      </c>
      <c r="H176" s="15" t="s">
        <v>458</v>
      </c>
      <c r="I176" s="12" t="s">
        <v>309</v>
      </c>
      <c r="J176" s="12" t="s">
        <v>310</v>
      </c>
      <c r="K176" s="12" t="s">
        <v>408</v>
      </c>
      <c r="L176" s="12" t="s">
        <v>442</v>
      </c>
      <c r="M176" s="12">
        <v>15</v>
      </c>
    </row>
    <row r="177" spans="1:13" ht="40.700000000000003" customHeight="1">
      <c r="A177" s="46"/>
      <c r="B177" s="46"/>
      <c r="C177" s="46"/>
      <c r="D177" s="47"/>
      <c r="E177" s="46"/>
      <c r="F177" s="46"/>
      <c r="G177" s="15" t="s">
        <v>318</v>
      </c>
      <c r="H177" s="15" t="s">
        <v>459</v>
      </c>
      <c r="I177" s="12" t="s">
        <v>309</v>
      </c>
      <c r="J177" s="12" t="s">
        <v>310</v>
      </c>
      <c r="K177" s="12" t="s">
        <v>408</v>
      </c>
      <c r="L177" s="12" t="s">
        <v>442</v>
      </c>
      <c r="M177" s="12">
        <v>15</v>
      </c>
    </row>
    <row r="178" spans="1:13" ht="34.15" customHeight="1">
      <c r="A178" s="46"/>
      <c r="B178" s="46"/>
      <c r="C178" s="46"/>
      <c r="D178" s="47"/>
      <c r="E178" s="46"/>
      <c r="F178" s="46" t="s">
        <v>320</v>
      </c>
      <c r="G178" s="15" t="s">
        <v>351</v>
      </c>
      <c r="H178" s="15" t="s">
        <v>460</v>
      </c>
      <c r="I178" s="12" t="s">
        <v>350</v>
      </c>
      <c r="J178" s="12"/>
      <c r="K178" s="12" t="s">
        <v>460</v>
      </c>
      <c r="L178" s="12"/>
      <c r="M178" s="12">
        <v>15</v>
      </c>
    </row>
    <row r="179" spans="1:13" ht="34.15" customHeight="1">
      <c r="A179" s="46"/>
      <c r="B179" s="46"/>
      <c r="C179" s="46"/>
      <c r="D179" s="47"/>
      <c r="E179" s="46"/>
      <c r="F179" s="46"/>
      <c r="G179" s="15" t="s">
        <v>353</v>
      </c>
      <c r="H179" s="15" t="s">
        <v>461</v>
      </c>
      <c r="I179" s="12" t="s">
        <v>350</v>
      </c>
      <c r="J179" s="12"/>
      <c r="K179" s="12" t="s">
        <v>461</v>
      </c>
      <c r="L179" s="12"/>
      <c r="M179" s="12">
        <v>15</v>
      </c>
    </row>
    <row r="180" spans="1:13" ht="34.15" customHeight="1">
      <c r="A180" s="46"/>
      <c r="B180" s="46"/>
      <c r="C180" s="46"/>
      <c r="D180" s="47"/>
      <c r="E180" s="46"/>
      <c r="F180" s="15" t="s">
        <v>354</v>
      </c>
      <c r="G180" s="15" t="s">
        <v>355</v>
      </c>
      <c r="H180" s="15" t="s">
        <v>355</v>
      </c>
      <c r="I180" s="12" t="s">
        <v>309</v>
      </c>
      <c r="J180" s="12" t="s">
        <v>343</v>
      </c>
      <c r="K180" s="12" t="s">
        <v>356</v>
      </c>
      <c r="L180" s="12" t="s">
        <v>442</v>
      </c>
      <c r="M180" s="12">
        <v>10</v>
      </c>
    </row>
    <row r="181" spans="1:13" ht="34.15" customHeight="1">
      <c r="A181" s="46" t="s">
        <v>275</v>
      </c>
      <c r="B181" s="46" t="s">
        <v>259</v>
      </c>
      <c r="C181" s="46" t="s">
        <v>269</v>
      </c>
      <c r="D181" s="47">
        <v>1.5</v>
      </c>
      <c r="E181" s="46" t="s">
        <v>462</v>
      </c>
      <c r="F181" s="46" t="s">
        <v>306</v>
      </c>
      <c r="G181" s="15" t="s">
        <v>307</v>
      </c>
      <c r="H181" s="15" t="s">
        <v>463</v>
      </c>
      <c r="I181" s="12" t="s">
        <v>309</v>
      </c>
      <c r="J181" s="12" t="s">
        <v>343</v>
      </c>
      <c r="K181" s="12" t="s">
        <v>464</v>
      </c>
      <c r="L181" s="12" t="s">
        <v>345</v>
      </c>
      <c r="M181" s="12">
        <v>20</v>
      </c>
    </row>
    <row r="182" spans="1:13" ht="34.15" customHeight="1">
      <c r="A182" s="46"/>
      <c r="B182" s="46"/>
      <c r="C182" s="46"/>
      <c r="D182" s="47"/>
      <c r="E182" s="46"/>
      <c r="F182" s="46"/>
      <c r="G182" s="15" t="s">
        <v>329</v>
      </c>
      <c r="H182" s="15" t="s">
        <v>365</v>
      </c>
      <c r="I182" s="12" t="s">
        <v>309</v>
      </c>
      <c r="J182" s="12" t="s">
        <v>310</v>
      </c>
      <c r="K182" s="12" t="s">
        <v>408</v>
      </c>
      <c r="L182" s="12" t="s">
        <v>442</v>
      </c>
      <c r="M182" s="12">
        <v>15</v>
      </c>
    </row>
    <row r="183" spans="1:13" ht="34.15" customHeight="1">
      <c r="A183" s="46"/>
      <c r="B183" s="46"/>
      <c r="C183" s="46"/>
      <c r="D183" s="47"/>
      <c r="E183" s="46"/>
      <c r="F183" s="46"/>
      <c r="G183" s="15" t="s">
        <v>318</v>
      </c>
      <c r="H183" s="15" t="s">
        <v>465</v>
      </c>
      <c r="I183" s="12" t="s">
        <v>350</v>
      </c>
      <c r="J183" s="12"/>
      <c r="K183" s="12" t="s">
        <v>465</v>
      </c>
      <c r="L183" s="12"/>
      <c r="M183" s="12">
        <v>15</v>
      </c>
    </row>
    <row r="184" spans="1:13" ht="34.15" customHeight="1">
      <c r="A184" s="46"/>
      <c r="B184" s="46"/>
      <c r="C184" s="46"/>
      <c r="D184" s="47"/>
      <c r="E184" s="46"/>
      <c r="F184" s="15" t="s">
        <v>320</v>
      </c>
      <c r="G184" s="15" t="s">
        <v>351</v>
      </c>
      <c r="H184" s="15" t="s">
        <v>367</v>
      </c>
      <c r="I184" s="12" t="s">
        <v>350</v>
      </c>
      <c r="J184" s="12"/>
      <c r="K184" s="12" t="s">
        <v>367</v>
      </c>
      <c r="L184" s="12"/>
      <c r="M184" s="12">
        <v>30</v>
      </c>
    </row>
    <row r="185" spans="1:13" ht="34.15" customHeight="1">
      <c r="A185" s="46"/>
      <c r="B185" s="46"/>
      <c r="C185" s="46"/>
      <c r="D185" s="47"/>
      <c r="E185" s="46"/>
      <c r="F185" s="15" t="s">
        <v>354</v>
      </c>
      <c r="G185" s="15" t="s">
        <v>355</v>
      </c>
      <c r="H185" s="15" t="s">
        <v>355</v>
      </c>
      <c r="I185" s="12" t="s">
        <v>309</v>
      </c>
      <c r="J185" s="12" t="s">
        <v>343</v>
      </c>
      <c r="K185" s="12" t="s">
        <v>356</v>
      </c>
      <c r="L185" s="12" t="s">
        <v>442</v>
      </c>
      <c r="M185" s="12">
        <v>10</v>
      </c>
    </row>
    <row r="186" spans="1:13" ht="38.450000000000003" customHeight="1">
      <c r="A186" s="46" t="s">
        <v>283</v>
      </c>
      <c r="B186" s="46" t="s">
        <v>259</v>
      </c>
      <c r="C186" s="46" t="s">
        <v>269</v>
      </c>
      <c r="D186" s="47">
        <v>44.22</v>
      </c>
      <c r="E186" s="46" t="s">
        <v>466</v>
      </c>
      <c r="F186" s="46" t="s">
        <v>306</v>
      </c>
      <c r="G186" s="15" t="s">
        <v>307</v>
      </c>
      <c r="H186" s="15" t="s">
        <v>467</v>
      </c>
      <c r="I186" s="12" t="s">
        <v>309</v>
      </c>
      <c r="J186" s="12" t="s">
        <v>343</v>
      </c>
      <c r="K186" s="12" t="s">
        <v>468</v>
      </c>
      <c r="L186" s="12" t="s">
        <v>345</v>
      </c>
      <c r="M186" s="12">
        <v>20</v>
      </c>
    </row>
    <row r="187" spans="1:13" ht="38.450000000000003" customHeight="1">
      <c r="A187" s="46"/>
      <c r="B187" s="46"/>
      <c r="C187" s="46"/>
      <c r="D187" s="47"/>
      <c r="E187" s="46"/>
      <c r="F187" s="46"/>
      <c r="G187" s="15" t="s">
        <v>329</v>
      </c>
      <c r="H187" s="15" t="s">
        <v>469</v>
      </c>
      <c r="I187" s="12" t="s">
        <v>309</v>
      </c>
      <c r="J187" s="12" t="s">
        <v>310</v>
      </c>
      <c r="K187" s="12" t="s">
        <v>408</v>
      </c>
      <c r="L187" s="12" t="s">
        <v>442</v>
      </c>
      <c r="M187" s="12">
        <v>15</v>
      </c>
    </row>
    <row r="188" spans="1:13" ht="38.450000000000003" customHeight="1">
      <c r="A188" s="46"/>
      <c r="B188" s="46"/>
      <c r="C188" s="46"/>
      <c r="D188" s="47"/>
      <c r="E188" s="46"/>
      <c r="F188" s="46"/>
      <c r="G188" s="15" t="s">
        <v>318</v>
      </c>
      <c r="H188" s="15" t="s">
        <v>470</v>
      </c>
      <c r="I188" s="12" t="s">
        <v>350</v>
      </c>
      <c r="J188" s="12"/>
      <c r="K188" s="12" t="s">
        <v>470</v>
      </c>
      <c r="L188" s="12"/>
      <c r="M188" s="12">
        <v>15</v>
      </c>
    </row>
    <row r="189" spans="1:13" ht="40.700000000000003" customHeight="1">
      <c r="A189" s="46"/>
      <c r="B189" s="46"/>
      <c r="C189" s="46"/>
      <c r="D189" s="47"/>
      <c r="E189" s="46"/>
      <c r="F189" s="46" t="s">
        <v>320</v>
      </c>
      <c r="G189" s="15" t="s">
        <v>351</v>
      </c>
      <c r="H189" s="15" t="s">
        <v>471</v>
      </c>
      <c r="I189" s="12" t="s">
        <v>350</v>
      </c>
      <c r="J189" s="12"/>
      <c r="K189" s="12" t="s">
        <v>471</v>
      </c>
      <c r="L189" s="12"/>
      <c r="M189" s="12">
        <v>15</v>
      </c>
    </row>
    <row r="190" spans="1:13" ht="38.450000000000003" customHeight="1">
      <c r="A190" s="46"/>
      <c r="B190" s="46"/>
      <c r="C190" s="46"/>
      <c r="D190" s="47"/>
      <c r="E190" s="46"/>
      <c r="F190" s="46"/>
      <c r="G190" s="15" t="s">
        <v>353</v>
      </c>
      <c r="H190" s="15" t="s">
        <v>472</v>
      </c>
      <c r="I190" s="12" t="s">
        <v>350</v>
      </c>
      <c r="J190" s="12"/>
      <c r="K190" s="12" t="s">
        <v>472</v>
      </c>
      <c r="L190" s="12"/>
      <c r="M190" s="12">
        <v>15</v>
      </c>
    </row>
    <row r="191" spans="1:13" ht="38.450000000000003" customHeight="1">
      <c r="A191" s="46"/>
      <c r="B191" s="46"/>
      <c r="C191" s="46"/>
      <c r="D191" s="47"/>
      <c r="E191" s="46"/>
      <c r="F191" s="15" t="s">
        <v>354</v>
      </c>
      <c r="G191" s="15" t="s">
        <v>355</v>
      </c>
      <c r="H191" s="15" t="s">
        <v>355</v>
      </c>
      <c r="I191" s="12" t="s">
        <v>309</v>
      </c>
      <c r="J191" s="12" t="s">
        <v>343</v>
      </c>
      <c r="K191" s="12" t="s">
        <v>356</v>
      </c>
      <c r="L191" s="12" t="s">
        <v>442</v>
      </c>
      <c r="M191" s="12">
        <v>10</v>
      </c>
    </row>
    <row r="192" spans="1:13" ht="38.450000000000003" customHeight="1">
      <c r="A192" s="46" t="s">
        <v>495</v>
      </c>
      <c r="B192" s="46" t="s">
        <v>259</v>
      </c>
      <c r="C192" s="46" t="s">
        <v>271</v>
      </c>
      <c r="D192" s="47">
        <v>4.47</v>
      </c>
      <c r="E192" s="46" t="s">
        <v>443</v>
      </c>
      <c r="F192" s="46" t="s">
        <v>306</v>
      </c>
      <c r="G192" s="32" t="s">
        <v>307</v>
      </c>
      <c r="H192" s="32" t="s">
        <v>444</v>
      </c>
      <c r="I192" s="12" t="s">
        <v>309</v>
      </c>
      <c r="J192" s="12" t="s">
        <v>343</v>
      </c>
      <c r="K192" s="12" t="s">
        <v>445</v>
      </c>
      <c r="L192" s="12" t="s">
        <v>345</v>
      </c>
      <c r="M192" s="12">
        <v>20</v>
      </c>
    </row>
    <row r="193" spans="1:13" ht="38.450000000000003" customHeight="1">
      <c r="A193" s="46"/>
      <c r="B193" s="46"/>
      <c r="C193" s="46"/>
      <c r="D193" s="47"/>
      <c r="E193" s="46"/>
      <c r="F193" s="46"/>
      <c r="G193" s="32" t="s">
        <v>329</v>
      </c>
      <c r="H193" s="32" t="s">
        <v>446</v>
      </c>
      <c r="I193" s="12" t="s">
        <v>350</v>
      </c>
      <c r="J193" s="12"/>
      <c r="K193" s="12" t="s">
        <v>408</v>
      </c>
      <c r="L193" s="12"/>
      <c r="M193" s="12">
        <v>15</v>
      </c>
    </row>
    <row r="194" spans="1:13" ht="38.450000000000003" customHeight="1">
      <c r="A194" s="46"/>
      <c r="B194" s="46"/>
      <c r="C194" s="46"/>
      <c r="D194" s="47"/>
      <c r="E194" s="46"/>
      <c r="F194" s="46"/>
      <c r="G194" s="32" t="s">
        <v>318</v>
      </c>
      <c r="H194" s="32" t="s">
        <v>447</v>
      </c>
      <c r="I194" s="12" t="s">
        <v>350</v>
      </c>
      <c r="J194" s="12"/>
      <c r="K194" s="12" t="s">
        <v>408</v>
      </c>
      <c r="L194" s="12"/>
      <c r="M194" s="12">
        <v>15</v>
      </c>
    </row>
    <row r="195" spans="1:13" ht="38.450000000000003" customHeight="1">
      <c r="A195" s="46"/>
      <c r="B195" s="46"/>
      <c r="C195" s="46"/>
      <c r="D195" s="47"/>
      <c r="E195" s="46"/>
      <c r="F195" s="32" t="s">
        <v>320</v>
      </c>
      <c r="G195" s="32" t="s">
        <v>351</v>
      </c>
      <c r="H195" s="32" t="s">
        <v>448</v>
      </c>
      <c r="I195" s="12" t="s">
        <v>350</v>
      </c>
      <c r="J195" s="12"/>
      <c r="K195" s="12" t="s">
        <v>448</v>
      </c>
      <c r="L195" s="12"/>
      <c r="M195" s="12">
        <v>30</v>
      </c>
    </row>
    <row r="196" spans="1:13" ht="38.450000000000003" customHeight="1">
      <c r="A196" s="46"/>
      <c r="B196" s="46"/>
      <c r="C196" s="46"/>
      <c r="D196" s="47"/>
      <c r="E196" s="46"/>
      <c r="F196" s="32" t="s">
        <v>354</v>
      </c>
      <c r="G196" s="32" t="s">
        <v>355</v>
      </c>
      <c r="H196" s="32" t="s">
        <v>355</v>
      </c>
      <c r="I196" s="12" t="s">
        <v>350</v>
      </c>
      <c r="J196" s="12"/>
      <c r="K196" s="12" t="s">
        <v>356</v>
      </c>
      <c r="L196" s="12"/>
      <c r="M196" s="12">
        <v>10</v>
      </c>
    </row>
    <row r="197" spans="1:13" ht="38.450000000000003" customHeight="1">
      <c r="A197" s="46" t="s">
        <v>496</v>
      </c>
      <c r="B197" s="46" t="s">
        <v>259</v>
      </c>
      <c r="C197" s="46" t="s">
        <v>271</v>
      </c>
      <c r="D197" s="47">
        <v>7.84</v>
      </c>
      <c r="E197" s="46" t="s">
        <v>443</v>
      </c>
      <c r="F197" s="46" t="s">
        <v>306</v>
      </c>
      <c r="G197" s="32" t="s">
        <v>307</v>
      </c>
      <c r="H197" s="32" t="s">
        <v>444</v>
      </c>
      <c r="I197" s="12" t="s">
        <v>309</v>
      </c>
      <c r="J197" s="12" t="s">
        <v>343</v>
      </c>
      <c r="K197" s="12" t="s">
        <v>445</v>
      </c>
      <c r="L197" s="12" t="s">
        <v>345</v>
      </c>
      <c r="M197" s="12">
        <v>20</v>
      </c>
    </row>
    <row r="198" spans="1:13" ht="38.450000000000003" customHeight="1">
      <c r="A198" s="46"/>
      <c r="B198" s="46"/>
      <c r="C198" s="46"/>
      <c r="D198" s="47"/>
      <c r="E198" s="46"/>
      <c r="F198" s="46"/>
      <c r="G198" s="32" t="s">
        <v>329</v>
      </c>
      <c r="H198" s="32" t="s">
        <v>446</v>
      </c>
      <c r="I198" s="12" t="s">
        <v>350</v>
      </c>
      <c r="J198" s="12"/>
      <c r="K198" s="12" t="s">
        <v>408</v>
      </c>
      <c r="L198" s="12"/>
      <c r="M198" s="12">
        <v>15</v>
      </c>
    </row>
    <row r="199" spans="1:13" ht="38.450000000000003" customHeight="1">
      <c r="A199" s="46"/>
      <c r="B199" s="46"/>
      <c r="C199" s="46"/>
      <c r="D199" s="47"/>
      <c r="E199" s="46"/>
      <c r="F199" s="46"/>
      <c r="G199" s="32" t="s">
        <v>318</v>
      </c>
      <c r="H199" s="32" t="s">
        <v>447</v>
      </c>
      <c r="I199" s="12" t="s">
        <v>350</v>
      </c>
      <c r="J199" s="12"/>
      <c r="K199" s="12" t="s">
        <v>408</v>
      </c>
      <c r="L199" s="12"/>
      <c r="M199" s="12">
        <v>15</v>
      </c>
    </row>
    <row r="200" spans="1:13" ht="38.450000000000003" customHeight="1">
      <c r="A200" s="46"/>
      <c r="B200" s="46"/>
      <c r="C200" s="46"/>
      <c r="D200" s="47"/>
      <c r="E200" s="46"/>
      <c r="F200" s="32" t="s">
        <v>320</v>
      </c>
      <c r="G200" s="32" t="s">
        <v>351</v>
      </c>
      <c r="H200" s="32" t="s">
        <v>448</v>
      </c>
      <c r="I200" s="12" t="s">
        <v>350</v>
      </c>
      <c r="J200" s="12"/>
      <c r="K200" s="12" t="s">
        <v>448</v>
      </c>
      <c r="L200" s="12"/>
      <c r="M200" s="12">
        <v>30</v>
      </c>
    </row>
    <row r="201" spans="1:13" ht="38.450000000000003" customHeight="1">
      <c r="A201" s="46"/>
      <c r="B201" s="46"/>
      <c r="C201" s="46"/>
      <c r="D201" s="47"/>
      <c r="E201" s="48"/>
      <c r="F201" s="32" t="s">
        <v>354</v>
      </c>
      <c r="G201" s="32" t="s">
        <v>355</v>
      </c>
      <c r="H201" s="32" t="s">
        <v>355</v>
      </c>
      <c r="I201" s="12" t="s">
        <v>350</v>
      </c>
      <c r="J201" s="12"/>
      <c r="K201" s="12" t="s">
        <v>356</v>
      </c>
      <c r="L201" s="12"/>
      <c r="M201" s="12">
        <v>10</v>
      </c>
    </row>
    <row r="202" spans="1:13" ht="34.15" customHeight="1">
      <c r="A202" s="35" t="s">
        <v>292</v>
      </c>
      <c r="B202" s="36"/>
      <c r="C202" s="36"/>
      <c r="D202" s="37">
        <f>SUM(D5:D201)</f>
        <v>970.82390600000019</v>
      </c>
      <c r="E202" s="36"/>
      <c r="F202" s="38"/>
      <c r="G202" s="6"/>
      <c r="H202" s="6"/>
      <c r="I202" s="6"/>
      <c r="J202" s="6"/>
      <c r="K202" s="6"/>
      <c r="L202" s="6"/>
      <c r="M202" s="6"/>
    </row>
  </sheetData>
  <mergeCells count="286">
    <mergeCell ref="B192:B196"/>
    <mergeCell ref="C192:C196"/>
    <mergeCell ref="E192:E196"/>
    <mergeCell ref="A192:A196"/>
    <mergeCell ref="D192:D196"/>
    <mergeCell ref="F192:F194"/>
    <mergeCell ref="A197:A201"/>
    <mergeCell ref="B197:B201"/>
    <mergeCell ref="C197:C201"/>
    <mergeCell ref="D197:D201"/>
    <mergeCell ref="E197:E201"/>
    <mergeCell ref="F197:F199"/>
    <mergeCell ref="F186:F188"/>
    <mergeCell ref="F189:F190"/>
    <mergeCell ref="A186:A191"/>
    <mergeCell ref="B186:B191"/>
    <mergeCell ref="C186:C191"/>
    <mergeCell ref="D186:D191"/>
    <mergeCell ref="E186:E191"/>
    <mergeCell ref="F175:F177"/>
    <mergeCell ref="F178:F179"/>
    <mergeCell ref="A181:A185"/>
    <mergeCell ref="B181:B185"/>
    <mergeCell ref="C181:C185"/>
    <mergeCell ref="D181:D185"/>
    <mergeCell ref="E181:E185"/>
    <mergeCell ref="F181:F183"/>
    <mergeCell ref="A175:A180"/>
    <mergeCell ref="B175:B180"/>
    <mergeCell ref="C175:C180"/>
    <mergeCell ref="D175:D180"/>
    <mergeCell ref="E175:E180"/>
    <mergeCell ref="F165:F167"/>
    <mergeCell ref="A170:A174"/>
    <mergeCell ref="B170:B174"/>
    <mergeCell ref="C170:C174"/>
    <mergeCell ref="D170:D174"/>
    <mergeCell ref="E170:E174"/>
    <mergeCell ref="F170:F172"/>
    <mergeCell ref="A165:A169"/>
    <mergeCell ref="B165:B169"/>
    <mergeCell ref="C165:C169"/>
    <mergeCell ref="D165:D169"/>
    <mergeCell ref="E165:E169"/>
    <mergeCell ref="G156:G157"/>
    <mergeCell ref="A160:A164"/>
    <mergeCell ref="B160:B164"/>
    <mergeCell ref="C160:C164"/>
    <mergeCell ref="D160:D164"/>
    <mergeCell ref="E160:E164"/>
    <mergeCell ref="F160:F162"/>
    <mergeCell ref="F151:F153"/>
    <mergeCell ref="A156:A159"/>
    <mergeCell ref="B156:B159"/>
    <mergeCell ref="C156:C159"/>
    <mergeCell ref="D156:D159"/>
    <mergeCell ref="E156:E159"/>
    <mergeCell ref="F156:F158"/>
    <mergeCell ref="A151:A155"/>
    <mergeCell ref="B151:B155"/>
    <mergeCell ref="C151:C155"/>
    <mergeCell ref="D151:D155"/>
    <mergeCell ref="E151:E155"/>
    <mergeCell ref="F141:F142"/>
    <mergeCell ref="F143:F144"/>
    <mergeCell ref="A146:A150"/>
    <mergeCell ref="B146:B150"/>
    <mergeCell ref="C146:C150"/>
    <mergeCell ref="D146:D150"/>
    <mergeCell ref="E146:E150"/>
    <mergeCell ref="F146:F148"/>
    <mergeCell ref="A141:A145"/>
    <mergeCell ref="B141:B145"/>
    <mergeCell ref="C141:C145"/>
    <mergeCell ref="D141:D145"/>
    <mergeCell ref="E141:E145"/>
    <mergeCell ref="G129:G130"/>
    <mergeCell ref="F133:F134"/>
    <mergeCell ref="A136:A140"/>
    <mergeCell ref="B136:B140"/>
    <mergeCell ref="C136:C140"/>
    <mergeCell ref="D136:D140"/>
    <mergeCell ref="E136:E140"/>
    <mergeCell ref="F136:F138"/>
    <mergeCell ref="F123:F125"/>
    <mergeCell ref="F126:F127"/>
    <mergeCell ref="A129:A135"/>
    <mergeCell ref="B129:B135"/>
    <mergeCell ref="C129:C135"/>
    <mergeCell ref="D129:D135"/>
    <mergeCell ref="E129:E135"/>
    <mergeCell ref="F129:F132"/>
    <mergeCell ref="A123:A128"/>
    <mergeCell ref="B123:B128"/>
    <mergeCell ref="C123:C128"/>
    <mergeCell ref="D123:D128"/>
    <mergeCell ref="E123:E128"/>
    <mergeCell ref="F112:F114"/>
    <mergeCell ref="A117:A122"/>
    <mergeCell ref="B117:B122"/>
    <mergeCell ref="C117:C122"/>
    <mergeCell ref="D117:D122"/>
    <mergeCell ref="E117:E122"/>
    <mergeCell ref="F117:F119"/>
    <mergeCell ref="F120:F121"/>
    <mergeCell ref="A112:A116"/>
    <mergeCell ref="B112:B116"/>
    <mergeCell ref="C112:C116"/>
    <mergeCell ref="D112:D116"/>
    <mergeCell ref="E112:E116"/>
    <mergeCell ref="F102:F104"/>
    <mergeCell ref="A107:A111"/>
    <mergeCell ref="B107:B111"/>
    <mergeCell ref="C107:C111"/>
    <mergeCell ref="D107:D111"/>
    <mergeCell ref="E107:E111"/>
    <mergeCell ref="F107:F109"/>
    <mergeCell ref="A102:A106"/>
    <mergeCell ref="B102:B106"/>
    <mergeCell ref="C102:C106"/>
    <mergeCell ref="D102:D106"/>
    <mergeCell ref="E102:E106"/>
    <mergeCell ref="F92:F94"/>
    <mergeCell ref="A97:A101"/>
    <mergeCell ref="B97:B101"/>
    <mergeCell ref="C97:C101"/>
    <mergeCell ref="D97:D101"/>
    <mergeCell ref="E97:E101"/>
    <mergeCell ref="F97:F99"/>
    <mergeCell ref="A92:A96"/>
    <mergeCell ref="B92:B96"/>
    <mergeCell ref="C92:C96"/>
    <mergeCell ref="D92:D96"/>
    <mergeCell ref="E92:E96"/>
    <mergeCell ref="F83:F84"/>
    <mergeCell ref="A87:A91"/>
    <mergeCell ref="B87:B91"/>
    <mergeCell ref="C87:C91"/>
    <mergeCell ref="D87:D91"/>
    <mergeCell ref="E87:E91"/>
    <mergeCell ref="F87:F89"/>
    <mergeCell ref="A83:A86"/>
    <mergeCell ref="B83:B86"/>
    <mergeCell ref="C83:C86"/>
    <mergeCell ref="D83:D86"/>
    <mergeCell ref="E83:E86"/>
    <mergeCell ref="F73:F75"/>
    <mergeCell ref="G73:G74"/>
    <mergeCell ref="A77:A82"/>
    <mergeCell ref="B77:B82"/>
    <mergeCell ref="C77:C82"/>
    <mergeCell ref="D77:D82"/>
    <mergeCell ref="E77:E82"/>
    <mergeCell ref="F77:F79"/>
    <mergeCell ref="G77:G78"/>
    <mergeCell ref="F80:F81"/>
    <mergeCell ref="A73:A76"/>
    <mergeCell ref="B73:B76"/>
    <mergeCell ref="C73:C76"/>
    <mergeCell ref="D73:D76"/>
    <mergeCell ref="E73:E76"/>
    <mergeCell ref="F65:F66"/>
    <mergeCell ref="F67:F68"/>
    <mergeCell ref="G67:G68"/>
    <mergeCell ref="A69:A72"/>
    <mergeCell ref="B69:B72"/>
    <mergeCell ref="C69:C72"/>
    <mergeCell ref="D69:D72"/>
    <mergeCell ref="E69:E72"/>
    <mergeCell ref="F69:F70"/>
    <mergeCell ref="F71:F72"/>
    <mergeCell ref="G71:G72"/>
    <mergeCell ref="A65:A68"/>
    <mergeCell ref="B65:B68"/>
    <mergeCell ref="C65:C68"/>
    <mergeCell ref="D65:D68"/>
    <mergeCell ref="E65:E68"/>
    <mergeCell ref="F57:F59"/>
    <mergeCell ref="G57:G58"/>
    <mergeCell ref="A61:A64"/>
    <mergeCell ref="B61:B64"/>
    <mergeCell ref="C61:C64"/>
    <mergeCell ref="D61:D64"/>
    <mergeCell ref="E61:E64"/>
    <mergeCell ref="F61:F62"/>
    <mergeCell ref="F63:F64"/>
    <mergeCell ref="G63:G64"/>
    <mergeCell ref="A57:A60"/>
    <mergeCell ref="B57:B60"/>
    <mergeCell ref="C57:C60"/>
    <mergeCell ref="D57:D60"/>
    <mergeCell ref="E57:E60"/>
    <mergeCell ref="F49:F51"/>
    <mergeCell ref="G49:G50"/>
    <mergeCell ref="A53:A56"/>
    <mergeCell ref="B53:B56"/>
    <mergeCell ref="C53:C56"/>
    <mergeCell ref="D53:D56"/>
    <mergeCell ref="E53:E56"/>
    <mergeCell ref="F53:F55"/>
    <mergeCell ref="G53:G54"/>
    <mergeCell ref="A49:A52"/>
    <mergeCell ref="B49:B52"/>
    <mergeCell ref="C49:C52"/>
    <mergeCell ref="D49:D52"/>
    <mergeCell ref="E49:E52"/>
    <mergeCell ref="F41:F43"/>
    <mergeCell ref="G41:G42"/>
    <mergeCell ref="A45:A48"/>
    <mergeCell ref="B45:B48"/>
    <mergeCell ref="C45:C48"/>
    <mergeCell ref="D45:D48"/>
    <mergeCell ref="E45:E48"/>
    <mergeCell ref="F45:F47"/>
    <mergeCell ref="G45:G46"/>
    <mergeCell ref="A41:A44"/>
    <mergeCell ref="B41:B44"/>
    <mergeCell ref="C41:C44"/>
    <mergeCell ref="D41:D44"/>
    <mergeCell ref="E41:E44"/>
    <mergeCell ref="F33:F34"/>
    <mergeCell ref="F35:F36"/>
    <mergeCell ref="G35:G36"/>
    <mergeCell ref="A37:A40"/>
    <mergeCell ref="B37:B40"/>
    <mergeCell ref="C37:C40"/>
    <mergeCell ref="D37:D40"/>
    <mergeCell ref="E37:E40"/>
    <mergeCell ref="F37:F39"/>
    <mergeCell ref="G37:G38"/>
    <mergeCell ref="A33:A36"/>
    <mergeCell ref="B33:B36"/>
    <mergeCell ref="C33:C36"/>
    <mergeCell ref="D33:D36"/>
    <mergeCell ref="E33:E36"/>
    <mergeCell ref="F25:F27"/>
    <mergeCell ref="G25:G26"/>
    <mergeCell ref="A29:A32"/>
    <mergeCell ref="B29:B32"/>
    <mergeCell ref="C29:C32"/>
    <mergeCell ref="D29:D32"/>
    <mergeCell ref="E29:E32"/>
    <mergeCell ref="F29:F31"/>
    <mergeCell ref="G29:G30"/>
    <mergeCell ref="A25:A28"/>
    <mergeCell ref="B25:B28"/>
    <mergeCell ref="C25:C28"/>
    <mergeCell ref="D25:D28"/>
    <mergeCell ref="E25:E28"/>
    <mergeCell ref="F17:F19"/>
    <mergeCell ref="G17:G18"/>
    <mergeCell ref="A21:A24"/>
    <mergeCell ref="B21:B24"/>
    <mergeCell ref="C21:C24"/>
    <mergeCell ref="D21:D24"/>
    <mergeCell ref="E21:E24"/>
    <mergeCell ref="F21:F23"/>
    <mergeCell ref="G21:G22"/>
    <mergeCell ref="A17:A20"/>
    <mergeCell ref="B17:B20"/>
    <mergeCell ref="C17:C20"/>
    <mergeCell ref="D17:D20"/>
    <mergeCell ref="E17:E20"/>
    <mergeCell ref="F9:F11"/>
    <mergeCell ref="G9:G10"/>
    <mergeCell ref="A13:A16"/>
    <mergeCell ref="B13:B16"/>
    <mergeCell ref="C13:C16"/>
    <mergeCell ref="D13:D16"/>
    <mergeCell ref="E13:E16"/>
    <mergeCell ref="F13:F15"/>
    <mergeCell ref="G13:G14"/>
    <mergeCell ref="A9:A12"/>
    <mergeCell ref="B9:B12"/>
    <mergeCell ref="C9:C12"/>
    <mergeCell ref="D9:D12"/>
    <mergeCell ref="E9:E12"/>
    <mergeCell ref="A2:M2"/>
    <mergeCell ref="A3:J3"/>
    <mergeCell ref="A5:A8"/>
    <mergeCell ref="B5:B8"/>
    <mergeCell ref="C5:C8"/>
    <mergeCell ref="D5:D8"/>
    <mergeCell ref="E5:E8"/>
    <mergeCell ref="F5:F7"/>
    <mergeCell ref="G5:G6"/>
  </mergeCells>
  <phoneticPr fontId="11" type="noConversion"/>
  <pageMargins left="0.75" right="0.75" top="0.26899999380111694" bottom="0.26899999380111694" header="0" footer="0"/>
  <pageSetup paperSize="9" pageOrder="overThenDown"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workbookViewId="0">
      <selection activeCell="C17" sqref="C17"/>
    </sheetView>
  </sheetViews>
  <sheetFormatPr defaultColWidth="10" defaultRowHeight="13.5"/>
  <cols>
    <col min="1" max="1" width="15.375" customWidth="1"/>
    <col min="2" max="2" width="30.75" customWidth="1"/>
    <col min="3" max="3" width="40.875" customWidth="1"/>
    <col min="4" max="4" width="14.625" customWidth="1"/>
    <col min="5" max="8" width="15.375" customWidth="1"/>
    <col min="9" max="18" width="19.5" customWidth="1"/>
    <col min="19" max="19" width="9.75" customWidth="1"/>
  </cols>
  <sheetData>
    <row r="1" spans="1:18" ht="22.7" customHeight="1">
      <c r="A1" s="4" t="s">
        <v>473</v>
      </c>
      <c r="B1" s="4"/>
      <c r="C1" s="4"/>
      <c r="E1" s="4"/>
      <c r="F1" s="4"/>
      <c r="G1" s="4"/>
      <c r="H1" s="4"/>
      <c r="I1" s="4"/>
      <c r="J1" s="4"/>
      <c r="K1" s="4"/>
      <c r="L1" s="4"/>
      <c r="M1" s="4"/>
      <c r="N1" s="4"/>
      <c r="O1" s="4"/>
      <c r="P1" s="4"/>
      <c r="Q1" s="4"/>
      <c r="R1" s="4" t="s">
        <v>0</v>
      </c>
    </row>
    <row r="2" spans="1:18" ht="57" customHeight="1">
      <c r="A2" s="39" t="s">
        <v>474</v>
      </c>
      <c r="B2" s="39"/>
      <c r="C2" s="39"/>
      <c r="D2" s="39"/>
      <c r="E2" s="39"/>
      <c r="F2" s="39"/>
      <c r="G2" s="39"/>
      <c r="H2" s="39"/>
      <c r="I2" s="39"/>
      <c r="J2" s="39"/>
      <c r="K2" s="39"/>
      <c r="L2" s="39"/>
      <c r="M2" s="39"/>
      <c r="N2" s="39"/>
      <c r="O2" s="39"/>
      <c r="P2" s="39"/>
      <c r="Q2" s="39"/>
      <c r="R2" s="39"/>
    </row>
    <row r="3" spans="1:18" ht="22.7" customHeight="1">
      <c r="A3" s="42"/>
      <c r="B3" s="42"/>
      <c r="C3" s="42"/>
      <c r="D3" s="42"/>
      <c r="E3" s="42"/>
      <c r="F3" s="42"/>
      <c r="G3" s="42"/>
      <c r="H3" s="42"/>
      <c r="I3" s="42"/>
      <c r="J3" s="42"/>
      <c r="K3" s="42"/>
      <c r="L3" s="4"/>
      <c r="M3" s="4"/>
      <c r="N3" s="4"/>
      <c r="O3" s="4"/>
      <c r="P3" s="4"/>
      <c r="Q3" s="4"/>
      <c r="R3" s="24" t="s">
        <v>475</v>
      </c>
    </row>
    <row r="4" spans="1:18" ht="28.5" customHeight="1">
      <c r="A4" s="41" t="s">
        <v>84</v>
      </c>
      <c r="B4" s="41" t="s">
        <v>85</v>
      </c>
      <c r="C4" s="41" t="s">
        <v>264</v>
      </c>
      <c r="D4" s="41" t="s">
        <v>476</v>
      </c>
      <c r="E4" s="41" t="s">
        <v>477</v>
      </c>
      <c r="F4" s="41" t="s">
        <v>478</v>
      </c>
      <c r="G4" s="41"/>
      <c r="H4" s="41"/>
      <c r="I4" s="41" t="s">
        <v>479</v>
      </c>
      <c r="J4" s="41"/>
      <c r="K4" s="41"/>
      <c r="L4" s="41"/>
      <c r="M4" s="41"/>
      <c r="N4" s="41"/>
      <c r="O4" s="41"/>
      <c r="P4" s="41"/>
      <c r="Q4" s="41"/>
      <c r="R4" s="41"/>
    </row>
    <row r="5" spans="1:18" ht="28.5" customHeight="1">
      <c r="A5" s="41"/>
      <c r="B5" s="41"/>
      <c r="C5" s="41"/>
      <c r="D5" s="41"/>
      <c r="E5" s="41"/>
      <c r="F5" s="6" t="s">
        <v>480</v>
      </c>
      <c r="G5" s="6" t="s">
        <v>481</v>
      </c>
      <c r="H5" s="6" t="s">
        <v>482</v>
      </c>
      <c r="I5" s="6" t="s">
        <v>86</v>
      </c>
      <c r="J5" s="6" t="s">
        <v>89</v>
      </c>
      <c r="K5" s="6" t="s">
        <v>90</v>
      </c>
      <c r="L5" s="6" t="s">
        <v>91</v>
      </c>
      <c r="M5" s="6" t="s">
        <v>92</v>
      </c>
      <c r="N5" s="6" t="s">
        <v>93</v>
      </c>
      <c r="O5" s="6" t="s">
        <v>94</v>
      </c>
      <c r="P5" s="6" t="s">
        <v>95</v>
      </c>
      <c r="Q5" s="6" t="s">
        <v>96</v>
      </c>
      <c r="R5" s="6" t="s">
        <v>97</v>
      </c>
    </row>
    <row r="6" spans="1:18" ht="36.200000000000003" customHeight="1">
      <c r="A6" s="15" t="s">
        <v>101</v>
      </c>
      <c r="B6" s="15" t="s">
        <v>102</v>
      </c>
      <c r="C6" s="12" t="s">
        <v>272</v>
      </c>
      <c r="D6" s="15" t="s">
        <v>483</v>
      </c>
      <c r="E6" s="12" t="s">
        <v>484</v>
      </c>
      <c r="F6" s="28">
        <v>1</v>
      </c>
      <c r="G6" s="9">
        <v>5000</v>
      </c>
      <c r="H6" s="9">
        <v>5000</v>
      </c>
      <c r="I6" s="11">
        <v>0.5</v>
      </c>
      <c r="J6" s="9">
        <v>0.5</v>
      </c>
      <c r="K6" s="9"/>
      <c r="L6" s="9"/>
      <c r="M6" s="9"/>
      <c r="N6" s="9"/>
      <c r="O6" s="9"/>
      <c r="P6" s="9"/>
      <c r="Q6" s="9"/>
      <c r="R6" s="9"/>
    </row>
    <row r="7" spans="1:18" ht="36.200000000000003" customHeight="1">
      <c r="A7" s="15" t="s">
        <v>101</v>
      </c>
      <c r="B7" s="15" t="s">
        <v>102</v>
      </c>
      <c r="C7" s="12" t="s">
        <v>340</v>
      </c>
      <c r="D7" s="15" t="s">
        <v>485</v>
      </c>
      <c r="E7" s="12" t="s">
        <v>486</v>
      </c>
      <c r="F7" s="28">
        <v>1</v>
      </c>
      <c r="G7" s="9">
        <v>10000</v>
      </c>
      <c r="H7" s="9">
        <v>10000</v>
      </c>
      <c r="I7" s="11">
        <v>1</v>
      </c>
      <c r="J7" s="9">
        <v>1</v>
      </c>
      <c r="K7" s="9"/>
      <c r="L7" s="9"/>
      <c r="M7" s="9"/>
      <c r="N7" s="9"/>
      <c r="O7" s="9"/>
      <c r="P7" s="9"/>
      <c r="Q7" s="9"/>
      <c r="R7" s="9"/>
    </row>
    <row r="8" spans="1:18" ht="36.200000000000003" customHeight="1">
      <c r="A8" s="15" t="s">
        <v>101</v>
      </c>
      <c r="B8" s="15" t="s">
        <v>102</v>
      </c>
      <c r="C8" s="12" t="s">
        <v>276</v>
      </c>
      <c r="D8" s="15" t="s">
        <v>487</v>
      </c>
      <c r="E8" s="12" t="s">
        <v>488</v>
      </c>
      <c r="F8" s="28">
        <v>5</v>
      </c>
      <c r="G8" s="9">
        <v>200</v>
      </c>
      <c r="H8" s="9">
        <v>1000</v>
      </c>
      <c r="I8" s="11">
        <v>0.1</v>
      </c>
      <c r="J8" s="9">
        <v>0.1</v>
      </c>
      <c r="K8" s="9"/>
      <c r="L8" s="9"/>
      <c r="M8" s="9"/>
      <c r="N8" s="9"/>
      <c r="O8" s="9"/>
      <c r="P8" s="9"/>
      <c r="Q8" s="9"/>
      <c r="R8" s="9"/>
    </row>
    <row r="9" spans="1:18" ht="34.15" customHeight="1">
      <c r="A9" s="6"/>
      <c r="B9" s="6" t="s">
        <v>292</v>
      </c>
      <c r="C9" s="6"/>
      <c r="D9" s="6"/>
      <c r="E9" s="6"/>
      <c r="F9" s="29">
        <v>7</v>
      </c>
      <c r="G9" s="6"/>
      <c r="H9" s="11">
        <v>16000</v>
      </c>
      <c r="I9" s="11">
        <v>1.6</v>
      </c>
      <c r="J9" s="11">
        <v>1.6</v>
      </c>
      <c r="K9" s="11"/>
      <c r="L9" s="11"/>
      <c r="M9" s="11"/>
      <c r="N9" s="11"/>
      <c r="O9" s="11"/>
      <c r="P9" s="11"/>
      <c r="Q9" s="11"/>
      <c r="R9" s="11"/>
    </row>
  </sheetData>
  <mergeCells count="9">
    <mergeCell ref="A2:R2"/>
    <mergeCell ref="A3:K3"/>
    <mergeCell ref="A4:A5"/>
    <mergeCell ref="B4:B5"/>
    <mergeCell ref="C4:C5"/>
    <mergeCell ref="D4:D5"/>
    <mergeCell ref="E4:E5"/>
    <mergeCell ref="F4:H4"/>
    <mergeCell ref="I4:R4"/>
  </mergeCells>
  <phoneticPr fontId="11" type="noConversion"/>
  <pageMargins left="0.75" right="0.75" top="0.26899999380111694" bottom="0.26899999380111694" header="0" footer="0"/>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cp:lastPrinted>2022-04-19T02:33:51Z</cp:lastPrinted>
  <dcterms:created xsi:type="dcterms:W3CDTF">2022-04-15T03:51:30Z</dcterms:created>
  <dcterms:modified xsi:type="dcterms:W3CDTF">2022-04-19T02:43:53Z</dcterms:modified>
</cp:coreProperties>
</file>